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пр2" sheetId="6" r:id="rId6"/>
    <sheet name="пр3" sheetId="7" r:id="rId7"/>
    <sheet name="пр4" sheetId="8" r:id="rId8"/>
    <sheet name="пр5" sheetId="9" r:id="rId9"/>
    <sheet name="пр6" sheetId="10" r:id="rId10"/>
    <sheet name="пр7" sheetId="11" r:id="rId11"/>
    <sheet name="пр8 " sheetId="12" r:id="rId12"/>
    <sheet name="пр9" sheetId="13" r:id="rId13"/>
  </sheets>
  <externalReferences>
    <externalReference r:id="rId16"/>
  </externalReferences>
  <definedNames>
    <definedName name="bookmark0" localSheetId="5">'пр2'!$B$4</definedName>
    <definedName name="bookmark1" localSheetId="5">'пр2'!$B$5</definedName>
    <definedName name="bookmark10" localSheetId="9">'пр6'!$B$3</definedName>
    <definedName name="bookmark11" localSheetId="10">'пр7'!$C$3</definedName>
    <definedName name="bookmark12" localSheetId="10">'пр7'!$C$4</definedName>
    <definedName name="bookmark13" localSheetId="11">'пр8 '!$B$2</definedName>
    <definedName name="bookmark14" localSheetId="11">'пр8 '!$B$3</definedName>
    <definedName name="bookmark15" localSheetId="11">'пр8 '!$B$4</definedName>
    <definedName name="bookmark2" localSheetId="7">'пр4'!$B$3</definedName>
    <definedName name="bookmark3" localSheetId="8">'пр5'!#REF!</definedName>
    <definedName name="bookmark4" localSheetId="8">'пр5'!#REF!</definedName>
    <definedName name="bookmark6" localSheetId="8">'пр5'!$B$4</definedName>
    <definedName name="bookmark7" localSheetId="8">'пр5'!$B$5</definedName>
    <definedName name="bookmark8" localSheetId="8">'пр5'!$E$9</definedName>
    <definedName name="bookmark9" localSheetId="9">'пр6'!$B$2</definedName>
  </definedNames>
  <calcPr fullCalcOnLoad="1"/>
</workbook>
</file>

<file path=xl/sharedStrings.xml><?xml version="1.0" encoding="utf-8"?>
<sst xmlns="http://schemas.openxmlformats.org/spreadsheetml/2006/main" count="453" uniqueCount="280">
  <si>
    <t>Приложение N 1</t>
  </si>
  <si>
    <t>к Методическим указаниям</t>
  </si>
  <si>
    <t>по определению размера платы</t>
  </si>
  <si>
    <t>за технологическое присоединение</t>
  </si>
  <si>
    <t>к электрическим сетям</t>
  </si>
  <si>
    <t>(рекомендуемый образец)</t>
  </si>
  <si>
    <t>Расходы</t>
  </si>
  <si>
    <t>на строительство введенных в эксплуатацию объектов</t>
  </si>
  <si>
    <t>электросетевого хозяйства для целей технологического</t>
  </si>
  <si>
    <t>присоединения и для целей реализации иных мероприятий</t>
  </si>
  <si>
    <t>инвестиционной программы территориальной сетевой организации</t>
  </si>
  <si>
    <t>(заполняется отдельно для территорий городских</t>
  </si>
  <si>
    <t>населенных пунктов и территорий, не относящихся к городским населенным пунктам)</t>
  </si>
  <si>
    <t>N п/п</t>
  </si>
  <si>
    <t>Объект электросетевого хозяйства</t>
  </si>
  <si>
    <t>Год ввода объекта</t>
  </si>
  <si>
    <t>Уровень напряжения, кВ</t>
  </si>
  <si>
    <t>Протяженность (для линий электропередачи), м</t>
  </si>
  <si>
    <t>Пропускная способность, кВт/Максимальная мощность, кВт</t>
  </si>
  <si>
    <t>Расходы на строительство объекта, тыс. руб.</t>
  </si>
  <si>
    <t>1.</t>
  </si>
  <si>
    <t>Строительство воздушных линий</t>
  </si>
  <si>
    <t>НН</t>
  </si>
  <si>
    <t>1.j</t>
  </si>
  <si>
    <t>Материал опоры железобетонные</t>
  </si>
  <si>
    <t>1.j.k</t>
  </si>
  <si>
    <t>Тип провода (изолированный провод (k = 1)</t>
  </si>
  <si>
    <t>1.j.k.l</t>
  </si>
  <si>
    <t>Материал провода (сталеалюминиевый (l = 3)</t>
  </si>
  <si>
    <t>1.j.k.l.m</t>
  </si>
  <si>
    <t>Сечение провода (диапазон до 50 квадратных мм включительно (m = 1)</t>
  </si>
  <si>
    <t>...</t>
  </si>
  <si>
    <t>Родионов Р. С.</t>
  </si>
  <si>
    <t>Посохов Н. Е.</t>
  </si>
  <si>
    <t>Приложение N 2</t>
  </si>
  <si>
    <t>на выполнение мероприятий по технологическому</t>
  </si>
  <si>
    <t>присоединению, предусмотренным подпунктами "а" и "в"</t>
  </si>
  <si>
    <t>пункта 16 Методических указаний, за 2019 год</t>
  </si>
  <si>
    <t>Наименование мероприятий</t>
  </si>
  <si>
    <r>
      <t>Информация для расчета стандартизированной тарифной ставки С</t>
    </r>
    <r>
      <rPr>
        <vertAlign val="subscript"/>
        <sz val="10"/>
        <color indexed="8"/>
        <rFont val="Times New Roman"/>
        <family val="1"/>
      </rPr>
      <t>1</t>
    </r>
  </si>
  <si>
    <t>Расходы на одно присоединение (руб. на одно ТП)</t>
  </si>
  <si>
    <t>Расходы по каждому мероприятию (руб.)</t>
  </si>
  <si>
    <t>Количество технологических присоединений (шт.)</t>
  </si>
  <si>
    <t>Объем максимальной мощности (кВт)</t>
  </si>
  <si>
    <t>Подготовка и выдача сетевой организацией технических условий Заявителю</t>
  </si>
  <si>
    <t>2.</t>
  </si>
  <si>
    <t>Проверка сетевой организацией выполнения Заявителем технических условий</t>
  </si>
  <si>
    <t>Приложение N 3</t>
  </si>
  <si>
    <t>Расчет</t>
  </si>
  <si>
    <t>фактических расходов на выполнение мероприятий</t>
  </si>
  <si>
    <t>по технологическому присоединению, предусмотренных</t>
  </si>
  <si>
    <t>подпунктами "а" и "в" пункта 16 Методических указаний,</t>
  </si>
  <si>
    <t>за 2019 год</t>
  </si>
  <si>
    <t>(выполняется отдельно по мероприятиям, предусмотренным</t>
  </si>
  <si>
    <r>
      <t>подпунктами "а"</t>
    </r>
    <r>
      <rPr>
        <sz val="10"/>
        <color indexed="8"/>
        <rFont val="Times New Roman"/>
        <family val="1"/>
      </rPr>
      <t xml:space="preserve"> и </t>
    </r>
    <r>
      <rPr>
        <sz val="10"/>
        <color indexed="12"/>
        <rFont val="Times New Roman"/>
        <family val="1"/>
      </rPr>
      <t>"в" пункта 16</t>
    </r>
    <r>
      <rPr>
        <sz val="10"/>
        <color indexed="8"/>
        <rFont val="Times New Roman"/>
        <family val="1"/>
      </rPr>
      <t xml:space="preserve"> Методических указаний)</t>
    </r>
  </si>
  <si>
    <t>тыс. руб.</t>
  </si>
  <si>
    <t>Показатели</t>
  </si>
  <si>
    <t>Данные за предыдущий период регулирования 2019 г.</t>
  </si>
  <si>
    <t>Данные за год 2018 г., предшествующий предыдущему периоду регулирования</t>
  </si>
  <si>
    <t>Данные за год 2017 г., предшествующий году (n-3)</t>
  </si>
  <si>
    <t>Расходы по выполнению мероприятий по технологическому присоединению, всего</t>
  </si>
  <si>
    <t>1.1.</t>
  </si>
  <si>
    <t>Вспомогательные материалы</t>
  </si>
  <si>
    <t>1.2.</t>
  </si>
  <si>
    <t>Энергия на хозяйственные нужды</t>
  </si>
  <si>
    <t>1.3.</t>
  </si>
  <si>
    <t>Оплата труда ППП</t>
  </si>
  <si>
    <t>1.4.</t>
  </si>
  <si>
    <t>Отчисления на страховые взносы</t>
  </si>
  <si>
    <t>1.5.</t>
  </si>
  <si>
    <t>Прочие расходы, всего, в том числе:</t>
  </si>
  <si>
    <t>1.5.1.</t>
  </si>
  <si>
    <t>- работы и услуги производственного характера</t>
  </si>
  <si>
    <t>1.5.2.</t>
  </si>
  <si>
    <t>- налоги и сборы, уменьшающие налогооблагаемую базу на прибыль организаций, всего</t>
  </si>
  <si>
    <t>1.5.3.</t>
  </si>
  <si>
    <t>- работы и услуги непроизводственного характера, в том числе:</t>
  </si>
  <si>
    <t>1.5.3.1.</t>
  </si>
  <si>
    <t>услуги связи</t>
  </si>
  <si>
    <t>1.5.3.2.</t>
  </si>
  <si>
    <t>расходы на охрану и пожарную безопасность</t>
  </si>
  <si>
    <t>1.5.3.3.</t>
  </si>
  <si>
    <t>расходы на информационное обслуживание, иные услуги, связанные с деятельностью по технологическому присоединению</t>
  </si>
  <si>
    <t>1.5.3.4.</t>
  </si>
  <si>
    <t>плата за аренду имущества</t>
  </si>
  <si>
    <t>1.5.3.5.</t>
  </si>
  <si>
    <t>другие прочие расходы, связанные с производством и реализацией</t>
  </si>
  <si>
    <t>1.6.</t>
  </si>
  <si>
    <t>Внереализационные расходы, всего</t>
  </si>
  <si>
    <t>1.6.1.</t>
  </si>
  <si>
    <t>- расходы на услуги банков</t>
  </si>
  <si>
    <t>1.6.2.</t>
  </si>
  <si>
    <t>- % за пользование кредитом</t>
  </si>
  <si>
    <t>1.6.3.</t>
  </si>
  <si>
    <t>- прочие обоснованные расходы</t>
  </si>
  <si>
    <t>1.6.4.</t>
  </si>
  <si>
    <t>- денежные выплаты социального характера (по Коллективному договору)</t>
  </si>
  <si>
    <t>Приложение N 4</t>
  </si>
  <si>
    <t>Результаты</t>
  </si>
  <si>
    <t>расчета экономически обоснованных расходов на выполнение</t>
  </si>
  <si>
    <t>мероприятий по технологическому присоединению,</t>
  </si>
  <si>
    <t>предусмотренных подпунктами "а" и "в" пункта 16</t>
  </si>
  <si>
    <t>Методических указаний</t>
  </si>
  <si>
    <t>руб. на одно присоединение</t>
  </si>
  <si>
    <t>Данные за предыдущий 2019 период регулирования (n-2)</t>
  </si>
  <si>
    <t>Данные за 2018 год (n-3), предшествующий предыдущему периоду регулирования</t>
  </si>
  <si>
    <t>Данные за 2017 год, предшествующий году (n-3)</t>
  </si>
  <si>
    <t>1. Подготовка и выдача сетевой организацией технических условий Заявителю</t>
  </si>
  <si>
    <t>ООО "Городищенское РЭТСП"</t>
  </si>
  <si>
    <t>2. Проверка сетевой организацией выполнения Заявителем</t>
  </si>
  <si>
    <t>N</t>
  </si>
  <si>
    <t>Приложение N 5</t>
  </si>
  <si>
    <t>Сведения</t>
  </si>
  <si>
    <t>о строительстве линий электропередачи при технологическом</t>
  </si>
  <si>
    <t>присоединении энергопринимающих устройств максимальной</t>
  </si>
  <si>
    <t>мощностью менее 8 900 кВт и на уровне напряжения ниже 35 кВ</t>
  </si>
  <si>
    <t>(заполняется раздельно для случаев технологического</t>
  </si>
  <si>
    <t>присоединения на территории городских населенных пунктов</t>
  </si>
  <si>
    <t>и территорий, не относящихся к территориям городских</t>
  </si>
  <si>
    <t>населенных пунктов)</t>
  </si>
  <si>
    <t>Присоединенная максимальная мощность, кВт</t>
  </si>
  <si>
    <t>Материал опоры  железобетонные (j = 3)</t>
  </si>
  <si>
    <t>Сечение провода (от 25 до 50 квадратных мм включительно (m = 2)</t>
  </si>
  <si>
    <t>&lt;пообъектная расшифровка&gt;</t>
  </si>
  <si>
    <t>Строительство кабельных линий</t>
  </si>
  <si>
    <t>-</t>
  </si>
  <si>
    <t>2.j</t>
  </si>
  <si>
    <t>Способ прокладки кабельных линий (в траншеях (j = 1), в блоках (j = 2), в каналах (j = 3), в туннелях и коллекторах (j = 4), в галереях и эстакадах (j = 5))</t>
  </si>
  <si>
    <t>2.j.k</t>
  </si>
  <si>
    <t>Одножильные (k = 1) и многожильные (k = 2)</t>
  </si>
  <si>
    <t>2.j.k.l</t>
  </si>
  <si>
    <t>Кабели с резиновой и пластмассовой изоляцией (l = 1), бумажной изоляцией (l = 2)</t>
  </si>
  <si>
    <t>2.j.k.l.m</t>
  </si>
  <si>
    <t>Сечение провода (диапазон до 25 квадратных мм включительно (m = 1), от 25 до 50 квадратных мм включительно (m = 2), от 50 до 75 квадратных мм включительно (m = 3), от 75 до 100 квадратных мм включительно (m = 4), от 100 до 200 квадратных мм включительно (m = 5), свыше 200 квадратных мм (m = 6))</t>
  </si>
  <si>
    <t>ПРИЛОЖЕНИЕ № 2
 к стандартам раскрытия информации субъектами оптового и розничных рынков электрической энергии</t>
  </si>
  <si>
    <t>ПРОГНОЗНЫЕ СВЕДЕНИЯ</t>
  </si>
  <si>
    <t xml:space="preserve">о расходах за технологическое присоединение </t>
  </si>
  <si>
    <t xml:space="preserve"> по ООО "Городищенское РЭТСП" на 2019 год</t>
  </si>
  <si>
    <t xml:space="preserve">               (наименование сетевой организации)</t>
  </si>
  <si>
    <r>
      <t>1.</t>
    </r>
    <r>
      <rPr>
        <sz val="7"/>
        <color indexed="8"/>
        <rFont val="Times New Roman"/>
        <family val="1"/>
      </rPr>
      <t xml:space="preserve">  </t>
    </r>
    <r>
      <rPr>
        <sz val="13.5"/>
        <color indexed="8"/>
        <rFont val="Times New Roman"/>
        <family val="1"/>
      </rPr>
      <t>Полное наименование</t>
    </r>
  </si>
  <si>
    <t>общество с ограниченной ответственностью "Городищенское электротеплосетевое предприятие"</t>
  </si>
  <si>
    <r>
      <t>2.</t>
    </r>
    <r>
      <rPr>
        <sz val="7"/>
        <color indexed="8"/>
        <rFont val="Times New Roman"/>
        <family val="1"/>
      </rPr>
      <t xml:space="preserve">   </t>
    </r>
    <r>
      <rPr>
        <sz val="13.5"/>
        <color indexed="8"/>
        <rFont val="Times New Roman"/>
        <family val="1"/>
      </rPr>
      <t>Сокращенное наименование</t>
    </r>
  </si>
  <si>
    <r>
      <t>3.</t>
    </r>
    <r>
      <rPr>
        <sz val="7"/>
        <color indexed="8"/>
        <rFont val="Times New Roman"/>
        <family val="1"/>
      </rPr>
      <t xml:space="preserve">  </t>
    </r>
    <r>
      <rPr>
        <sz val="13.5"/>
        <color indexed="8"/>
        <rFont val="Times New Roman"/>
        <family val="1"/>
      </rPr>
      <t>Место нахождения</t>
    </r>
  </si>
  <si>
    <t>г. Городище, ул. Советская 6</t>
  </si>
  <si>
    <r>
      <t>4.</t>
    </r>
    <r>
      <rPr>
        <sz val="7"/>
        <color indexed="8"/>
        <rFont val="Times New Roman"/>
        <family val="1"/>
      </rPr>
      <t xml:space="preserve">   </t>
    </r>
    <r>
      <rPr>
        <sz val="13.5"/>
        <color indexed="8"/>
        <rFont val="Times New Roman"/>
        <family val="1"/>
      </rPr>
      <t>Адрес юридического лица</t>
    </r>
  </si>
  <si>
    <r>
      <t>5.</t>
    </r>
    <r>
      <rPr>
        <sz val="7"/>
        <color indexed="8"/>
        <rFont val="Times New Roman"/>
        <family val="1"/>
      </rPr>
      <t xml:space="preserve">  </t>
    </r>
    <r>
      <rPr>
        <sz val="13.5"/>
        <color indexed="8"/>
        <rFont val="Times New Roman"/>
        <family val="1"/>
      </rPr>
      <t>ИНН</t>
    </r>
  </si>
  <si>
    <r>
      <t>6.</t>
    </r>
    <r>
      <rPr>
        <sz val="7"/>
        <color indexed="8"/>
        <rFont val="Times New Roman"/>
        <family val="1"/>
      </rPr>
      <t xml:space="preserve">  </t>
    </r>
    <r>
      <rPr>
        <sz val="13.5"/>
        <color indexed="8"/>
        <rFont val="Times New Roman"/>
        <family val="1"/>
      </rPr>
      <t>КПП</t>
    </r>
  </si>
  <si>
    <r>
      <t>7.</t>
    </r>
    <r>
      <rPr>
        <sz val="7"/>
        <color indexed="8"/>
        <rFont val="Times New Roman"/>
        <family val="1"/>
      </rPr>
      <t xml:space="preserve">   </t>
    </r>
    <r>
      <rPr>
        <sz val="13.5"/>
        <color indexed="8"/>
        <rFont val="Times New Roman"/>
        <family val="1"/>
      </rPr>
      <t>Ф.И.О. руководителя</t>
    </r>
  </si>
  <si>
    <t>Мизюрин Владимир Константинович</t>
  </si>
  <si>
    <r>
      <t>8.</t>
    </r>
    <r>
      <rPr>
        <sz val="7"/>
        <color indexed="8"/>
        <rFont val="Times New Roman"/>
        <family val="1"/>
      </rPr>
      <t xml:space="preserve">  </t>
    </r>
    <r>
      <rPr>
        <sz val="13.5"/>
        <color indexed="8"/>
        <rFont val="Times New Roman"/>
        <family val="1"/>
      </rPr>
      <t>Адрес электронной почты</t>
    </r>
  </si>
  <si>
    <t>retsp@retsp.ru</t>
  </si>
  <si>
    <r>
      <t>9.</t>
    </r>
    <r>
      <rPr>
        <sz val="7"/>
        <color indexed="8"/>
        <rFont val="Times New Roman"/>
        <family val="1"/>
      </rPr>
      <t xml:space="preserve">  </t>
    </r>
    <r>
      <rPr>
        <sz val="13.5"/>
        <color indexed="8"/>
        <rFont val="Times New Roman"/>
        <family val="1"/>
      </rPr>
      <t>Контактный телефон</t>
    </r>
  </si>
  <si>
    <t>(884158) 3-21-91</t>
  </si>
  <si>
    <r>
      <t>10.</t>
    </r>
    <r>
      <rPr>
        <sz val="7"/>
        <color indexed="8"/>
        <rFont val="Times New Roman"/>
        <family val="1"/>
      </rPr>
      <t xml:space="preserve">  </t>
    </r>
    <r>
      <rPr>
        <sz val="13.5"/>
        <color indexed="8"/>
        <rFont val="Times New Roman"/>
        <family val="1"/>
      </rPr>
      <t>Факс</t>
    </r>
  </si>
  <si>
    <t>ПРИЛОЖЕНИЕ № 3 
к стандартам раскрытия информации субъектами оптового и розничных рынков электрической энергии</t>
  </si>
  <si>
    <t>СТАНДАРТИЗИРОВАННЫЕ ТАРИФНЫЕ СТАВКИ</t>
  </si>
  <si>
    <t>для расчета платы за технологическое присоединение к территориальным распределительным сетям на уровне напряжения ниже 35 кВ и присоединяемой мощностью менее 8900 кВт</t>
  </si>
  <si>
    <t>(наименование сетевой организации)</t>
  </si>
  <si>
    <t>на год 2018 год</t>
  </si>
  <si>
    <t>Наименование стандартизированных тарифных ставок</t>
  </si>
  <si>
    <t>Единица измерения</t>
  </si>
  <si>
    <t>Стандартизированные тарифные ставки</t>
  </si>
  <si>
    <t>по постоянной схеме</t>
  </si>
  <si>
    <t>по временной схеме</t>
  </si>
  <si>
    <t>С1</t>
  </si>
  <si>
    <r>
      <t xml:space="preserve"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</t>
    </r>
    <r>
      <rPr>
        <sz val="11"/>
        <color indexed="12"/>
        <rFont val="Calibri"/>
        <family val="2"/>
      </rPr>
      <t>пункте 16</t>
    </r>
    <r>
      <rPr>
        <sz val="11"/>
        <color theme="1"/>
        <rFont val="Calibri"/>
        <family val="2"/>
      </rPr>
      <t xml:space="preserve"> Методических указаний по определению размера платы за технологическое присоединение к электрическим сетям, утвержденных Приказом ФАС России от 29.08.2017 N 1135/17 "Об утверждении методических указаний по определению размера платы за технологическое присоединение к электрическим сетям" (кроме </t>
    </r>
    <r>
      <rPr>
        <sz val="11"/>
        <color indexed="12"/>
        <rFont val="Calibri"/>
        <family val="2"/>
      </rPr>
      <t>подпункта "б"</t>
    </r>
    <r>
      <rPr>
        <sz val="11"/>
        <color theme="1"/>
        <rFont val="Calibri"/>
        <family val="2"/>
      </rPr>
      <t>)</t>
    </r>
  </si>
  <si>
    <t>рублей/кВт</t>
  </si>
  <si>
    <t xml:space="preserve">С1.1 </t>
  </si>
  <si>
    <t>Подготовка и выдача сетевой организацией технических условий Заявителю (ТУ)</t>
  </si>
  <si>
    <t>С1.2</t>
  </si>
  <si>
    <t>С2.i*</t>
  </si>
  <si>
    <t xml:space="preserve"> Стандартизированная тарифная ставка на покрытие расходов сетевой организации на строительство воздушных линий электропередачи 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</si>
  <si>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рублей/км</t>
  </si>
  <si>
    <t>строительство ВЛ-0,4 кВ</t>
  </si>
  <si>
    <t>строительство ВЛ-10 кВ</t>
  </si>
  <si>
    <t>С3.i*</t>
  </si>
  <si>
    <t>Стандартизированная тарифная ставка на покрытие расходов сетевой организации на строительство кабельных линий электропередачи 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</si>
  <si>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строительство КЛ-0,4 кВ</t>
  </si>
  <si>
    <t>строительство КЛ-10(6) кВ</t>
  </si>
  <si>
    <t>С4.i*</t>
  </si>
  <si>
    <t>Стандартизированная тарифная ставка на покрытие расходов сетевой организации на строительство подстанций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на i-м уровне напряжения</t>
  </si>
  <si>
    <t>строительство ТП до 25 кВ</t>
  </si>
  <si>
    <t>строительство ТП свыше 25 до 100 кВ</t>
  </si>
  <si>
    <t>строительство ТП свыше 100 до 250 кВ</t>
  </si>
  <si>
    <t>строительство ТП свыше 250 до 500 кВ</t>
  </si>
  <si>
    <r>
      <t>* Ставки платы С</t>
    </r>
    <r>
      <rPr>
        <vertAlign val="subscript"/>
        <sz val="11"/>
        <color indexed="8"/>
        <rFont val="Times New Roman"/>
        <family val="1"/>
      </rPr>
      <t>2.I</t>
    </r>
    <r>
      <rPr>
        <sz val="11"/>
        <color indexed="8"/>
        <rFont val="Times New Roman"/>
        <family val="1"/>
      </rPr>
      <t>, С</t>
    </r>
    <r>
      <rPr>
        <vertAlign val="subscript"/>
        <sz val="11"/>
        <color indexed="8"/>
        <rFont val="Times New Roman"/>
        <family val="1"/>
      </rPr>
      <t>3.I</t>
    </r>
    <r>
      <rPr>
        <sz val="11"/>
        <color indexed="8"/>
        <rFont val="Times New Roman"/>
        <family val="1"/>
      </rPr>
      <t xml:space="preserve"> и С</t>
    </r>
    <r>
      <rPr>
        <vertAlign val="subscript"/>
        <sz val="11"/>
        <color indexed="8"/>
        <rFont val="Times New Roman"/>
        <family val="1"/>
      </rPr>
      <t>4.I</t>
    </r>
    <r>
      <rPr>
        <sz val="11"/>
        <color indexed="8"/>
        <rFont val="Times New Roman"/>
        <family val="1"/>
      </rPr>
      <t xml:space="preserve">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</si>
  <si>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ПРИЛОЖЕНИЕ № 4
 к стандартам раскрытия информации субъектами оптового и розничных рынков электрической энергии</t>
  </si>
  <si>
    <t>РАСХОДЫ НА МЕРОПРИЯТИЯ,
 осуществляемые при технологическом присоединении</t>
  </si>
  <si>
    <t>Распределение необходимой валовой выручки* (рублей)</t>
  </si>
  <si>
    <t>Ставки для расчета платы по каждому мероприятию (рублей/кВт) 
(без учета НДС)</t>
  </si>
  <si>
    <t>Подготовка и выдача сетевой организацией технических условий заявителю:</t>
  </si>
  <si>
    <t>х</t>
  </si>
  <si>
    <t>Разработка сетевой организацией проектной документации по строительству "последней мили"</t>
  </si>
  <si>
    <t>Выполнение сетевой организацией мероприятий, связанных со стрительством "последней мили"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</si>
  <si>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</si>
  <si>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</si>
  <si>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</si>
  <si>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</si>
  <si>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</si>
  <si>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Проверка сетевой организацией выполнения заявителем технических условий: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</si>
  <si>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заявителя:</t>
  </si>
  <si>
    <t>Фактические действия по присоединению и обеспечению работы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электрической сети:</t>
  </si>
  <si>
    <t>*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</si>
  <si>
    <t>ПРИЛОЖЕНИЕ № 5</t>
  </si>
  <si>
    <t>к стандартам раскрытия информации субъектами оптового и розничных рынков электрической энергии</t>
  </si>
  <si>
    <t>Р А С Ч Е Т</t>
  </si>
  <si>
    <t xml:space="preserve">необходимой валовой выручки </t>
  </si>
  <si>
    <t>на технологическое присоединение</t>
  </si>
  <si>
    <t>(тыс. рублей)</t>
  </si>
  <si>
    <t>Ожидаемые данные за текущий период 2018 г.</t>
  </si>
  <si>
    <t>Плановые показатели на следующий период 2019 г.</t>
  </si>
  <si>
    <t>Расходы на выполнение мероприятий по технологическому присоединению - всего
в том числе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</si>
  <si>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</si>
  <si>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</si>
  <si>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</si>
  <si>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</si>
  <si>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</si>
  <si>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</si>
  <si>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</si>
  <si>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</si>
  <si>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</si>
  <si>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в том числе:</t>
  </si>
  <si>
    <t>расходы на информационное обслуживание, консультационные и юридические услуги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</si>
  <si>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</si>
  <si>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</si>
  <si>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</si>
  <si>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</si>
  <si>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</si>
  <si>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электроэнергетики</t>
  </si>
  <si>
    <t>3.</t>
  </si>
  <si>
    <t>Выпадающие доходы (экономия средств)</t>
  </si>
  <si>
    <t>4.</t>
  </si>
  <si>
    <t>Итого (размер необходимой валовой выручки)</t>
  </si>
  <si>
    <t>ПРИЛОЖЕНИЕ № 6
 к стандартам раскрытия информации субъектами оптового и розничных рынков электрической энергии</t>
  </si>
  <si>
    <t>ФАКТИЧЕСКИЕ СРЕДНИЕ ДАННЫЕ</t>
  </si>
  <si>
    <t>о присоединенных объемах максимальной мощности за 3 предыдущих года по каждому мероприятию</t>
  </si>
  <si>
    <t>№ п/п</t>
  </si>
  <si>
    <t>Фактические расходы на строительство подстанций за 3 предыдущих года (тыс. рублей)</t>
  </si>
  <si>
    <t>Объем мощности, 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</si>
  <si>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</si>
  <si>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</si>
  <si>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</si>
  <si>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7
 к стандартам раскрытия информации субъектами оптового и розничных рынков электрической энергии</t>
  </si>
  <si>
    <t>о длине линий электропередачи и об объемах максимальной
мощности построенных объектов за 3 предыдущих года 
по каждому мероприятию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</si>
  <si>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</si>
  <si>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</si>
  <si>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</si>
  <si>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</si>
  <si>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</si>
  <si>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</si>
  <si>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</si>
  <si>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</si>
  <si>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8
 к стандартам раскрытия информации субъектами оптового и розничных рынков электрической энергии</t>
  </si>
  <si>
    <t>И Н Ф О Р М А Ц И Я</t>
  </si>
  <si>
    <t>об осуществлении технологического присоединения по договорам,</t>
  </si>
  <si>
    <t>заключенным за 1 полугодие 2018 года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</si>
  <si>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</si>
  <si>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</si>
  <si>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</si>
  <si>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</si>
  <si>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35 кВ и</t>
  </si>
  <si>
    <t>35 кВ и выше</t>
  </si>
  <si>
    <t>выше</t>
  </si>
  <si>
    <t>До 15 кВт - всего</t>
  </si>
  <si>
    <t>в том числе льготная категория*</t>
  </si>
  <si>
    <t>От 15 до 150 кВт - всего</t>
  </si>
  <si>
    <r>
      <rPr>
        <sz val="7"/>
        <color indexed="8"/>
        <rFont val="Times New Roman"/>
        <family val="1"/>
      </rPr>
      <t xml:space="preserve"> </t>
    </r>
    <r>
      <rPr>
        <sz val="9.5"/>
        <color indexed="8"/>
        <rFont val="Times New Roman"/>
        <family val="1"/>
      </rPr>
      <t>От 150 кВт до 670 кВт - всего</t>
    </r>
  </si>
  <si>
    <t>в том числе по индивидуальному проекту</t>
  </si>
  <si>
    <t>От 670 кВт до 8900 кВт - всего</t>
  </si>
  <si>
    <t>5.</t>
  </si>
  <si>
    <t>От 8900 кВт - всего</t>
  </si>
  <si>
    <t>6.</t>
  </si>
  <si>
    <t>Объекты генерации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</si>
  <si>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</si>
  <si>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</si>
  <si>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ПРИЛОЖЕНИЕ № 9
 к стандартам раскрытия информации субъектами оптового и розничных рынков электрической энергии</t>
  </si>
  <si>
    <t xml:space="preserve">И Н Ф О Р М А Ц И Я </t>
  </si>
  <si>
    <t>о поданных заявках на технологическое присоединение за 1 полугодие 2018 года</t>
  </si>
  <si>
    <t>Количество заявок (штук)</t>
  </si>
  <si>
    <t>в том числе льготная категория**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</si>
</sst>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  <numFmt numFmtId="165" formatCode="0.0"/>
    <numFmt numFmtId="166" formatCode="_-* #,##0.00_р_._-;\-* #,##0.00_р_._-;_-* &quot;-&quot;??_р_._-;_-@_-"/>
    <numFmt numFmtId="167" formatCode="_-* #,##0_р_._-;\-* #,##0_р_._-;_-* &quot;-&quot;??_р_._-;_-@_-"/>
    <numFmt numFmtId="168" formatCode="_-* #,##0.0_р_._-;\-* #,##0.0_р_._-;_-* &quot;-&quot;??_р_._-;_-@_-"/>
    <numFmt numFmtId="169" formatCode="_-* #,##0.0000_р_._-;\-* #,##0.0000_р_._-;_-* &quot;-&quot;??_р_.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sz val="10"/>
      <color indexed="12"/>
      <name val="Times New Roman"/>
      <family val="1"/>
    </font>
    <font>
      <sz val="13.5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13.5"/>
      <name val="Times New Roman"/>
      <family val="1"/>
    </font>
    <font>
      <sz val="13.5"/>
      <name val="Times New Roman"/>
      <family val="1"/>
    </font>
    <font>
      <sz val="9.5"/>
      <color indexed="8"/>
      <name val="Times New Roman"/>
      <family val="1"/>
    </font>
    <font>
      <sz val="7"/>
      <color indexed="8"/>
      <name val="Times New Roman"/>
      <family val="1"/>
    </font>
    <font>
      <u val="single"/>
      <sz val="11"/>
      <color indexed="30"/>
      <name val="Calibri"/>
      <family val="2"/>
    </font>
    <font>
      <sz val="11"/>
      <color indexed="12"/>
      <name val="Calibri"/>
      <family val="2"/>
    </font>
    <font>
      <sz val="12"/>
      <name val="Times New Roman"/>
      <family val="1"/>
    </font>
    <font>
      <vertAlign val="subscript"/>
      <sz val="11"/>
      <color indexed="8"/>
      <name val="Times New Roman"/>
      <family val="1"/>
    </font>
    <font>
      <sz val="5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3.5"/>
      <color theme="1"/>
      <name val="Times New Roman"/>
      <family val="1"/>
    </font>
    <font>
      <sz val="11"/>
      <color theme="1"/>
      <name val="Times New Roman"/>
      <family val="1"/>
    </font>
    <font>
      <sz val="9.5"/>
      <color theme="1"/>
      <name val="Times New Roman"/>
      <family val="1"/>
    </font>
    <font>
      <sz val="13.5"/>
      <color rgb="FF000000"/>
      <name val="Times New Roman"/>
      <family val="1"/>
    </font>
    <font>
      <b/>
      <sz val="13.5"/>
      <color theme="1"/>
      <name val="Times New Roman"/>
      <family val="1"/>
    </font>
    <font>
      <sz val="11"/>
      <color rgb="FF000000"/>
      <name val="Times New Roman"/>
      <family val="1"/>
    </font>
    <font>
      <sz val="5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9.5"/>
      <color rgb="FF000000"/>
      <name val="Times New Roman"/>
      <family val="1"/>
    </font>
    <font>
      <sz val="10"/>
      <color rgb="FF0000FF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97">
    <xf numFmtId="0" fontId="0" fillId="0" borderId="0" xfId="0" applyFont="1" applyAlignment="1">
      <alignment/>
    </xf>
    <xf numFmtId="0" fontId="53" fillId="0" borderId="0" xfId="0" applyFont="1" applyAlignment="1">
      <alignment horizontal="justify" vertical="center"/>
    </xf>
    <xf numFmtId="0" fontId="53" fillId="0" borderId="0" xfId="0" applyFont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justify" vertical="center" wrapText="1"/>
    </xf>
    <xf numFmtId="164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2" fontId="5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justify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/>
    </xf>
    <xf numFmtId="0" fontId="54" fillId="0" borderId="0" xfId="0" applyFont="1" applyAlignment="1">
      <alignment horizontal="left" vertical="center" indent="15"/>
    </xf>
    <xf numFmtId="0" fontId="56" fillId="0" borderId="0" xfId="0" applyFont="1" applyAlignment="1">
      <alignment vertical="center"/>
    </xf>
    <xf numFmtId="0" fontId="57" fillId="0" borderId="0" xfId="0" applyFont="1" applyAlignment="1">
      <alignment horizontal="left" vertical="center"/>
    </xf>
    <xf numFmtId="0" fontId="55" fillId="0" borderId="0" xfId="0" applyFont="1" applyAlignment="1">
      <alignment horizontal="center"/>
    </xf>
    <xf numFmtId="0" fontId="58" fillId="0" borderId="0" xfId="0" applyFont="1" applyBorder="1" applyAlignment="1">
      <alignment horizontal="center" vertical="center"/>
    </xf>
    <xf numFmtId="0" fontId="55" fillId="0" borderId="1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vertical="top"/>
    </xf>
    <xf numFmtId="0" fontId="0" fillId="0" borderId="11" xfId="0" applyFill="1" applyBorder="1" applyAlignment="1">
      <alignment vertical="center" wrapText="1"/>
    </xf>
    <xf numFmtId="0" fontId="55" fillId="0" borderId="10" xfId="0" applyFont="1" applyFill="1" applyBorder="1" applyAlignment="1">
      <alignment horizontal="center" vertical="top" wrapText="1"/>
    </xf>
    <xf numFmtId="2" fontId="59" fillId="0" borderId="10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2" fontId="55" fillId="0" borderId="10" xfId="0" applyNumberFormat="1" applyFont="1" applyFill="1" applyBorder="1" applyAlignment="1">
      <alignment horizontal="center" vertical="center" wrapText="1"/>
    </xf>
    <xf numFmtId="2" fontId="55" fillId="0" borderId="10" xfId="0" applyNumberFormat="1" applyFont="1" applyFill="1" applyBorder="1" applyAlignment="1">
      <alignment horizontal="center" vertical="center"/>
    </xf>
    <xf numFmtId="0" fontId="55" fillId="0" borderId="10" xfId="0" applyFont="1" applyBorder="1" applyAlignment="1">
      <alignment vertical="top"/>
    </xf>
    <xf numFmtId="0" fontId="55" fillId="33" borderId="10" xfId="0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 horizontal="center" vertical="top" wrapText="1"/>
    </xf>
    <xf numFmtId="2" fontId="59" fillId="33" borderId="10" xfId="0" applyNumberFormat="1" applyFont="1" applyFill="1" applyBorder="1" applyAlignment="1">
      <alignment horizontal="center" vertical="center" wrapText="1"/>
    </xf>
    <xf numFmtId="2" fontId="55" fillId="0" borderId="10" xfId="0" applyNumberFormat="1" applyFont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left" vertical="top" wrapText="1"/>
    </xf>
    <xf numFmtId="0" fontId="15" fillId="0" borderId="10" xfId="0" applyFont="1" applyBorder="1" applyAlignment="1">
      <alignment vertical="center" wrapText="1"/>
    </xf>
    <xf numFmtId="0" fontId="55" fillId="0" borderId="0" xfId="0" applyFont="1" applyFill="1" applyBorder="1" applyAlignment="1">
      <alignment vertical="top"/>
    </xf>
    <xf numFmtId="0" fontId="55" fillId="0" borderId="0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center"/>
    </xf>
    <xf numFmtId="0" fontId="55" fillId="0" borderId="0" xfId="0" applyFont="1" applyBorder="1" applyAlignment="1">
      <alignment/>
    </xf>
    <xf numFmtId="0" fontId="55" fillId="0" borderId="0" xfId="0" applyFont="1" applyAlignment="1">
      <alignment horizontal="left"/>
    </xf>
    <xf numFmtId="0" fontId="55" fillId="34" borderId="0" xfId="0" applyFont="1" applyFill="1" applyAlignment="1">
      <alignment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vertical="center" wrapText="1"/>
    </xf>
    <xf numFmtId="4" fontId="59" fillId="0" borderId="15" xfId="0" applyNumberFormat="1" applyFont="1" applyFill="1" applyBorder="1" applyAlignment="1">
      <alignment horizontal="center" vertical="center" wrapText="1"/>
    </xf>
    <xf numFmtId="4" fontId="59" fillId="0" borderId="16" xfId="0" applyNumberFormat="1" applyFont="1" applyFill="1" applyBorder="1" applyAlignment="1">
      <alignment horizontal="center" vertical="center" wrapText="1"/>
    </xf>
    <xf numFmtId="2" fontId="59" fillId="0" borderId="15" xfId="0" applyNumberFormat="1" applyFont="1" applyFill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left" vertical="center" wrapText="1" indent="2"/>
    </xf>
    <xf numFmtId="4" fontId="59" fillId="0" borderId="18" xfId="0" applyNumberFormat="1" applyFont="1" applyFill="1" applyBorder="1" applyAlignment="1">
      <alignment horizontal="center" vertical="center" wrapText="1"/>
    </xf>
    <xf numFmtId="4" fontId="59" fillId="0" borderId="19" xfId="0" applyNumberFormat="1" applyFont="1" applyFill="1" applyBorder="1" applyAlignment="1">
      <alignment horizontal="center" vertical="center" wrapText="1"/>
    </xf>
    <xf numFmtId="2" fontId="59" fillId="0" borderId="18" xfId="0" applyNumberFormat="1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55" fillId="33" borderId="20" xfId="0" applyFont="1" applyFill="1" applyBorder="1" applyAlignment="1">
      <alignment horizontal="center" vertical="top" wrapText="1"/>
    </xf>
    <xf numFmtId="0" fontId="55" fillId="33" borderId="17" xfId="0" applyFont="1" applyFill="1" applyBorder="1" applyAlignment="1">
      <alignment horizontal="left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vertical="center" wrapText="1"/>
    </xf>
    <xf numFmtId="0" fontId="59" fillId="0" borderId="19" xfId="0" applyFont="1" applyFill="1" applyBorder="1" applyAlignment="1">
      <alignment vertical="center" wrapText="1"/>
    </xf>
    <xf numFmtId="4" fontId="55" fillId="0" borderId="18" xfId="0" applyNumberFormat="1" applyFont="1" applyFill="1" applyBorder="1" applyAlignment="1">
      <alignment horizontal="center" vertical="center" wrapText="1"/>
    </xf>
    <xf numFmtId="4" fontId="55" fillId="0" borderId="19" xfId="0" applyNumberFormat="1" applyFont="1" applyFill="1" applyBorder="1" applyAlignment="1">
      <alignment horizontal="center" vertical="center"/>
    </xf>
    <xf numFmtId="4" fontId="55" fillId="0" borderId="18" xfId="0" applyNumberFormat="1" applyFont="1" applyFill="1" applyBorder="1" applyAlignment="1">
      <alignment horizontal="center" vertical="center"/>
    </xf>
    <xf numFmtId="0" fontId="55" fillId="0" borderId="18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/>
    </xf>
    <xf numFmtId="0" fontId="55" fillId="0" borderId="18" xfId="0" applyFont="1" applyFill="1" applyBorder="1" applyAlignment="1">
      <alignment horizontal="center"/>
    </xf>
    <xf numFmtId="2" fontId="55" fillId="0" borderId="18" xfId="0" applyNumberFormat="1" applyFont="1" applyFill="1" applyBorder="1" applyAlignment="1">
      <alignment horizontal="center" vertical="center"/>
    </xf>
    <xf numFmtId="0" fontId="55" fillId="33" borderId="21" xfId="0" applyFont="1" applyFill="1" applyBorder="1" applyAlignment="1">
      <alignment horizontal="left" vertical="center" wrapText="1" indent="2"/>
    </xf>
    <xf numFmtId="0" fontId="59" fillId="0" borderId="22" xfId="0" applyFont="1" applyFill="1" applyBorder="1" applyAlignment="1">
      <alignment horizontal="center" vertical="center" wrapText="1"/>
    </xf>
    <xf numFmtId="2" fontId="59" fillId="0" borderId="22" xfId="0" applyNumberFormat="1" applyFont="1" applyFill="1" applyBorder="1" applyAlignment="1">
      <alignment horizontal="center" vertical="center" wrapText="1"/>
    </xf>
    <xf numFmtId="0" fontId="55" fillId="0" borderId="0" xfId="0" applyFont="1" applyFill="1" applyAlignment="1">
      <alignment/>
    </xf>
    <xf numFmtId="0" fontId="58" fillId="0" borderId="0" xfId="0" applyFont="1" applyFill="1" applyAlignment="1">
      <alignment horizontal="center" vertical="center" wrapText="1"/>
    </xf>
    <xf numFmtId="0" fontId="56" fillId="0" borderId="0" xfId="0" applyFont="1" applyFill="1" applyBorder="1" applyAlignment="1">
      <alignment vertical="center"/>
    </xf>
    <xf numFmtId="0" fontId="55" fillId="0" borderId="0" xfId="0" applyFont="1" applyFill="1" applyAlignment="1">
      <alignment horizontal="center" vertical="center"/>
    </xf>
    <xf numFmtId="0" fontId="55" fillId="0" borderId="23" xfId="0" applyFont="1" applyFill="1" applyBorder="1" applyAlignment="1">
      <alignment horizontal="center" vertical="top" wrapText="1"/>
    </xf>
    <xf numFmtId="0" fontId="55" fillId="0" borderId="24" xfId="0" applyFont="1" applyFill="1" applyBorder="1" applyAlignment="1">
      <alignment horizontal="left" vertical="center" wrapText="1"/>
    </xf>
    <xf numFmtId="165" fontId="59" fillId="0" borderId="15" xfId="0" applyNumberFormat="1" applyFont="1" applyFill="1" applyBorder="1" applyAlignment="1">
      <alignment horizontal="center" vertical="center" wrapText="1"/>
    </xf>
    <xf numFmtId="165" fontId="59" fillId="0" borderId="25" xfId="0" applyNumberFormat="1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vertical="center" wrapText="1"/>
    </xf>
    <xf numFmtId="0" fontId="55" fillId="0" borderId="26" xfId="0" applyFont="1" applyFill="1" applyBorder="1" applyAlignment="1">
      <alignment horizontal="left" vertical="center" wrapText="1" indent="3"/>
    </xf>
    <xf numFmtId="165" fontId="59" fillId="0" borderId="18" xfId="0" applyNumberFormat="1" applyFont="1" applyFill="1" applyBorder="1" applyAlignment="1">
      <alignment horizontal="center" vertical="center" wrapText="1"/>
    </xf>
    <xf numFmtId="165" fontId="59" fillId="0" borderId="27" xfId="0" applyNumberFormat="1" applyFont="1" applyFill="1" applyBorder="1" applyAlignment="1">
      <alignment horizontal="center" vertical="center" wrapText="1"/>
    </xf>
    <xf numFmtId="0" fontId="55" fillId="0" borderId="26" xfId="0" applyFont="1" applyFill="1" applyBorder="1" applyAlignment="1">
      <alignment horizontal="left" vertical="center" wrapText="1" indent="4"/>
    </xf>
    <xf numFmtId="0" fontId="55" fillId="0" borderId="26" xfId="0" applyFont="1" applyFill="1" applyBorder="1" applyAlignment="1">
      <alignment horizontal="left" vertical="center" wrapText="1" indent="6"/>
    </xf>
    <xf numFmtId="0" fontId="55" fillId="0" borderId="26" xfId="0" applyFont="1" applyFill="1" applyBorder="1" applyAlignment="1">
      <alignment horizontal="left" vertical="center" wrapText="1" indent="2"/>
    </xf>
    <xf numFmtId="0" fontId="55" fillId="0" borderId="20" xfId="0" applyFont="1" applyFill="1" applyBorder="1" applyAlignment="1">
      <alignment horizontal="left" vertical="top" wrapText="1" indent="3"/>
    </xf>
    <xf numFmtId="0" fontId="55" fillId="0" borderId="26" xfId="0" applyFont="1" applyFill="1" applyBorder="1" applyAlignment="1">
      <alignment horizontal="left" vertical="center" wrapText="1"/>
    </xf>
    <xf numFmtId="0" fontId="55" fillId="0" borderId="20" xfId="0" applyFont="1" applyFill="1" applyBorder="1" applyAlignment="1">
      <alignment horizontal="center" vertical="center" wrapText="1"/>
    </xf>
    <xf numFmtId="0" fontId="55" fillId="0" borderId="28" xfId="0" applyFont="1" applyFill="1" applyBorder="1" applyAlignment="1">
      <alignment horizontal="center" vertical="center" wrapText="1"/>
    </xf>
    <xf numFmtId="0" fontId="55" fillId="0" borderId="29" xfId="0" applyFont="1" applyFill="1" applyBorder="1" applyAlignment="1">
      <alignment horizontal="left" vertical="center" wrapText="1" indent="2"/>
    </xf>
    <xf numFmtId="165" fontId="59" fillId="0" borderId="12" xfId="0" applyNumberFormat="1" applyFont="1" applyFill="1" applyBorder="1" applyAlignment="1">
      <alignment horizontal="center" vertical="center" wrapText="1"/>
    </xf>
    <xf numFmtId="165" fontId="59" fillId="0" borderId="30" xfId="0" applyNumberFormat="1" applyFont="1" applyFill="1" applyBorder="1" applyAlignment="1">
      <alignment horizontal="center" vertical="center" wrapText="1"/>
    </xf>
    <xf numFmtId="0" fontId="61" fillId="0" borderId="0" xfId="0" applyFont="1" applyFill="1" applyAlignment="1">
      <alignment/>
    </xf>
    <xf numFmtId="0" fontId="54" fillId="0" borderId="0" xfId="0" applyFont="1" applyFill="1" applyBorder="1" applyAlignment="1">
      <alignment horizontal="center" vertical="center" wrapText="1"/>
    </xf>
    <xf numFmtId="0" fontId="55" fillId="0" borderId="31" xfId="0" applyFont="1" applyFill="1" applyBorder="1" applyAlignment="1">
      <alignment horizontal="center" vertical="center" wrapText="1"/>
    </xf>
    <xf numFmtId="0" fontId="55" fillId="0" borderId="32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left" vertical="center" wrapText="1" indent="2"/>
    </xf>
    <xf numFmtId="0" fontId="55" fillId="0" borderId="16" xfId="0" applyFont="1" applyFill="1" applyBorder="1" applyAlignment="1">
      <alignment horizontal="justify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59" fillId="0" borderId="25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left" vertical="center" wrapText="1" indent="2"/>
    </xf>
    <xf numFmtId="0" fontId="55" fillId="0" borderId="19" xfId="0" applyFont="1" applyFill="1" applyBorder="1" applyAlignment="1">
      <alignment vertical="center" wrapText="1"/>
    </xf>
    <xf numFmtId="1" fontId="59" fillId="0" borderId="18" xfId="0" applyNumberFormat="1" applyFont="1" applyFill="1" applyBorder="1" applyAlignment="1">
      <alignment horizontal="center" vertical="center" wrapText="1"/>
    </xf>
    <xf numFmtId="0" fontId="59" fillId="0" borderId="27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left" vertical="center" wrapText="1" indent="2"/>
    </xf>
    <xf numFmtId="0" fontId="55" fillId="0" borderId="33" xfId="0" applyFont="1" applyFill="1" applyBorder="1" applyAlignment="1">
      <alignment vertical="center" wrapText="1"/>
    </xf>
    <xf numFmtId="0" fontId="59" fillId="0" borderId="34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/>
    </xf>
    <xf numFmtId="0" fontId="55" fillId="0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35" xfId="0" applyFont="1" applyFill="1" applyBorder="1" applyAlignment="1">
      <alignment horizontal="center" vertical="center" wrapText="1"/>
    </xf>
    <xf numFmtId="0" fontId="63" fillId="0" borderId="0" xfId="0" applyFont="1" applyFill="1" applyAlignment="1">
      <alignment vertical="center" wrapText="1"/>
    </xf>
    <xf numFmtId="0" fontId="55" fillId="0" borderId="36" xfId="0" applyFont="1" applyFill="1" applyBorder="1" applyAlignment="1">
      <alignment horizontal="left" vertical="center" wrapText="1" indent="2"/>
    </xf>
    <xf numFmtId="0" fontId="55" fillId="0" borderId="36" xfId="0" applyFont="1" applyFill="1" applyBorder="1" applyAlignment="1">
      <alignment vertical="center" wrapText="1"/>
    </xf>
    <xf numFmtId="0" fontId="64" fillId="0" borderId="37" xfId="0" applyFont="1" applyFill="1" applyBorder="1" applyAlignment="1">
      <alignment horizontal="center" vertical="center" wrapText="1"/>
    </xf>
    <xf numFmtId="0" fontId="64" fillId="0" borderId="36" xfId="0" applyFont="1" applyFill="1" applyBorder="1" applyAlignment="1">
      <alignment horizontal="center" vertical="center" wrapText="1"/>
    </xf>
    <xf numFmtId="0" fontId="64" fillId="0" borderId="38" xfId="0" applyFont="1" applyFill="1" applyBorder="1" applyAlignment="1">
      <alignment horizontal="center" vertical="center" wrapText="1"/>
    </xf>
    <xf numFmtId="16" fontId="55" fillId="0" borderId="18" xfId="0" applyNumberFormat="1" applyFont="1" applyFill="1" applyBorder="1" applyAlignment="1">
      <alignment horizontal="left" vertical="center" wrapText="1" indent="2"/>
    </xf>
    <xf numFmtId="0" fontId="55" fillId="0" borderId="18" xfId="0" applyFont="1" applyFill="1" applyBorder="1" applyAlignment="1">
      <alignment horizontal="left" vertical="top" wrapText="1" indent="2"/>
    </xf>
    <xf numFmtId="2" fontId="64" fillId="0" borderId="19" xfId="0" applyNumberFormat="1" applyFont="1" applyFill="1" applyBorder="1" applyAlignment="1">
      <alignment horizontal="center" vertical="center" wrapText="1"/>
    </xf>
    <xf numFmtId="0" fontId="64" fillId="0" borderId="18" xfId="0" applyFont="1" applyFill="1" applyBorder="1" applyAlignment="1">
      <alignment horizontal="center" vertical="center" wrapText="1"/>
    </xf>
    <xf numFmtId="2" fontId="64" fillId="0" borderId="27" xfId="0" applyNumberFormat="1" applyFont="1" applyFill="1" applyBorder="1" applyAlignment="1">
      <alignment horizontal="center" vertical="center" wrapText="1"/>
    </xf>
    <xf numFmtId="16" fontId="55" fillId="0" borderId="39" xfId="0" applyNumberFormat="1" applyFont="1" applyFill="1" applyBorder="1" applyAlignment="1">
      <alignment horizontal="left" vertical="center" wrapText="1" indent="2"/>
    </xf>
    <xf numFmtId="0" fontId="55" fillId="0" borderId="39" xfId="0" applyFont="1" applyFill="1" applyBorder="1" applyAlignment="1">
      <alignment horizontal="left" vertical="top" wrapText="1" indent="2"/>
    </xf>
    <xf numFmtId="2" fontId="64" fillId="0" borderId="40" xfId="0" applyNumberFormat="1" applyFont="1" applyFill="1" applyBorder="1" applyAlignment="1">
      <alignment horizontal="center" vertical="center" wrapText="1"/>
    </xf>
    <xf numFmtId="0" fontId="64" fillId="0" borderId="39" xfId="0" applyFont="1" applyFill="1" applyBorder="1" applyAlignment="1">
      <alignment horizontal="center" vertical="center" wrapText="1"/>
    </xf>
    <xf numFmtId="2" fontId="64" fillId="0" borderId="41" xfId="0" applyNumberFormat="1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left" vertical="center" wrapText="1"/>
    </xf>
    <xf numFmtId="1" fontId="64" fillId="0" borderId="16" xfId="0" applyNumberFormat="1" applyFont="1" applyFill="1" applyBorder="1" applyAlignment="1">
      <alignment horizontal="center" vertical="center" wrapText="1"/>
    </xf>
    <xf numFmtId="1" fontId="64" fillId="0" borderId="15" xfId="0" applyNumberFormat="1" applyFont="1" applyFill="1" applyBorder="1" applyAlignment="1">
      <alignment horizontal="center" vertical="center" wrapText="1"/>
    </xf>
    <xf numFmtId="1" fontId="64" fillId="0" borderId="25" xfId="0" applyNumberFormat="1" applyFont="1" applyFill="1" applyBorder="1" applyAlignment="1">
      <alignment horizontal="center" vertical="center" wrapText="1"/>
    </xf>
    <xf numFmtId="0" fontId="64" fillId="0" borderId="33" xfId="0" applyFont="1" applyFill="1" applyBorder="1" applyAlignment="1">
      <alignment horizontal="center" vertical="center" wrapText="1"/>
    </xf>
    <xf numFmtId="0" fontId="64" fillId="0" borderId="22" xfId="0" applyFont="1" applyFill="1" applyBorder="1" applyAlignment="1">
      <alignment horizontal="center" vertical="center" wrapText="1"/>
    </xf>
    <xf numFmtId="0" fontId="64" fillId="0" borderId="34" xfId="0" applyFont="1" applyFill="1" applyBorder="1" applyAlignment="1">
      <alignment horizontal="center" vertical="center" wrapText="1"/>
    </xf>
    <xf numFmtId="0" fontId="56" fillId="33" borderId="26" xfId="0" applyFont="1" applyFill="1" applyBorder="1" applyAlignment="1">
      <alignment horizontal="center" vertical="center" wrapText="1"/>
    </xf>
    <xf numFmtId="0" fontId="56" fillId="33" borderId="29" xfId="0" applyFont="1" applyFill="1" applyBorder="1" applyAlignment="1">
      <alignment horizontal="center" vertical="center" wrapText="1"/>
    </xf>
    <xf numFmtId="0" fontId="56" fillId="33" borderId="24" xfId="0" applyFont="1" applyFill="1" applyBorder="1" applyAlignment="1">
      <alignment horizontal="justify" vertical="center" wrapText="1"/>
    </xf>
    <xf numFmtId="167" fontId="64" fillId="0" borderId="23" xfId="61" applyNumberFormat="1" applyFont="1" applyFill="1" applyBorder="1" applyAlignment="1">
      <alignment vertical="center" wrapText="1"/>
    </xf>
    <xf numFmtId="167" fontId="64" fillId="0" borderId="42" xfId="61" applyNumberFormat="1" applyFont="1" applyFill="1" applyBorder="1" applyAlignment="1">
      <alignment vertical="center" wrapText="1"/>
    </xf>
    <xf numFmtId="167" fontId="64" fillId="0" borderId="14" xfId="61" applyNumberFormat="1" applyFont="1" applyFill="1" applyBorder="1" applyAlignment="1">
      <alignment vertical="center" wrapText="1"/>
    </xf>
    <xf numFmtId="167" fontId="64" fillId="0" borderId="24" xfId="61" applyNumberFormat="1" applyFont="1" applyFill="1" applyBorder="1" applyAlignment="1">
      <alignment vertical="center" wrapText="1"/>
    </xf>
    <xf numFmtId="168" fontId="64" fillId="0" borderId="42" xfId="61" applyNumberFormat="1" applyFont="1" applyFill="1" applyBorder="1" applyAlignment="1">
      <alignment vertical="center" wrapText="1"/>
    </xf>
    <xf numFmtId="168" fontId="64" fillId="0" borderId="24" xfId="61" applyNumberFormat="1" applyFont="1" applyFill="1" applyBorder="1" applyAlignment="1">
      <alignment vertical="center" wrapText="1"/>
    </xf>
    <xf numFmtId="167" fontId="55" fillId="0" borderId="0" xfId="0" applyNumberFormat="1" applyFont="1" applyAlignment="1">
      <alignment/>
    </xf>
    <xf numFmtId="0" fontId="56" fillId="33" borderId="29" xfId="0" applyFont="1" applyFill="1" applyBorder="1" applyAlignment="1">
      <alignment vertical="center" wrapText="1"/>
    </xf>
    <xf numFmtId="167" fontId="64" fillId="0" borderId="43" xfId="61" applyNumberFormat="1" applyFont="1" applyFill="1" applyBorder="1" applyAlignment="1">
      <alignment vertical="center" wrapText="1"/>
    </xf>
    <xf numFmtId="167" fontId="64" fillId="0" borderId="44" xfId="61" applyNumberFormat="1" applyFont="1" applyFill="1" applyBorder="1" applyAlignment="1">
      <alignment vertical="center" wrapText="1"/>
    </xf>
    <xf numFmtId="167" fontId="64" fillId="0" borderId="21" xfId="61" applyNumberFormat="1" applyFont="1" applyFill="1" applyBorder="1" applyAlignment="1">
      <alignment vertical="center" wrapText="1"/>
    </xf>
    <xf numFmtId="167" fontId="64" fillId="0" borderId="29" xfId="61" applyNumberFormat="1" applyFont="1" applyFill="1" applyBorder="1" applyAlignment="1">
      <alignment vertical="center" wrapText="1"/>
    </xf>
    <xf numFmtId="168" fontId="64" fillId="0" borderId="44" xfId="61" applyNumberFormat="1" applyFont="1" applyFill="1" applyBorder="1" applyAlignment="1">
      <alignment vertical="center" wrapText="1"/>
    </xf>
    <xf numFmtId="169" fontId="64" fillId="0" borderId="29" xfId="61" applyNumberFormat="1" applyFont="1" applyFill="1" applyBorder="1" applyAlignment="1">
      <alignment vertical="center" wrapText="1"/>
    </xf>
    <xf numFmtId="0" fontId="56" fillId="33" borderId="45" xfId="0" applyFont="1" applyFill="1" applyBorder="1" applyAlignment="1">
      <alignment vertical="center" wrapText="1"/>
    </xf>
    <xf numFmtId="167" fontId="64" fillId="0" borderId="46" xfId="61" applyNumberFormat="1" applyFont="1" applyFill="1" applyBorder="1" applyAlignment="1">
      <alignment vertical="center" wrapText="1"/>
    </xf>
    <xf numFmtId="167" fontId="64" fillId="0" borderId="47" xfId="61" applyNumberFormat="1" applyFont="1" applyFill="1" applyBorder="1" applyAlignment="1">
      <alignment vertical="center" wrapText="1"/>
    </xf>
    <xf numFmtId="167" fontId="64" fillId="0" borderId="45" xfId="61" applyNumberFormat="1" applyFont="1" applyFill="1" applyBorder="1" applyAlignment="1">
      <alignment vertical="center" wrapText="1"/>
    </xf>
    <xf numFmtId="168" fontId="64" fillId="0" borderId="45" xfId="61" applyNumberFormat="1" applyFont="1" applyFill="1" applyBorder="1" applyAlignment="1">
      <alignment vertical="center" wrapText="1"/>
    </xf>
    <xf numFmtId="167" fontId="64" fillId="0" borderId="48" xfId="61" applyNumberFormat="1" applyFont="1" applyFill="1" applyBorder="1" applyAlignment="1">
      <alignment vertical="center" wrapText="1"/>
    </xf>
    <xf numFmtId="167" fontId="64" fillId="0" borderId="49" xfId="61" applyNumberFormat="1" applyFont="1" applyFill="1" applyBorder="1" applyAlignment="1">
      <alignment vertical="center" wrapText="1"/>
    </xf>
    <xf numFmtId="167" fontId="64" fillId="0" borderId="50" xfId="61" applyNumberFormat="1" applyFont="1" applyFill="1" applyBorder="1" applyAlignment="1">
      <alignment vertical="center" wrapText="1"/>
    </xf>
    <xf numFmtId="168" fontId="64" fillId="0" borderId="50" xfId="61" applyNumberFormat="1" applyFont="1" applyFill="1" applyBorder="1" applyAlignment="1">
      <alignment vertical="center" wrapText="1"/>
    </xf>
    <xf numFmtId="0" fontId="65" fillId="33" borderId="24" xfId="0" applyFont="1" applyFill="1" applyBorder="1" applyAlignment="1">
      <alignment horizontal="left" vertical="center" wrapText="1"/>
    </xf>
    <xf numFmtId="0" fontId="56" fillId="33" borderId="29" xfId="0" applyFont="1" applyFill="1" applyBorder="1" applyAlignment="1">
      <alignment horizontal="left" vertical="center" wrapText="1"/>
    </xf>
    <xf numFmtId="168" fontId="64" fillId="0" borderId="43" xfId="61" applyNumberFormat="1" applyFont="1" applyFill="1" applyBorder="1" applyAlignment="1">
      <alignment vertical="center" wrapText="1"/>
    </xf>
    <xf numFmtId="168" fontId="64" fillId="0" borderId="29" xfId="61" applyNumberFormat="1" applyFont="1" applyFill="1" applyBorder="1" applyAlignment="1">
      <alignment vertical="center" wrapText="1"/>
    </xf>
    <xf numFmtId="0" fontId="56" fillId="33" borderId="24" xfId="0" applyFont="1" applyFill="1" applyBorder="1" applyAlignment="1">
      <alignment horizontal="left" vertical="center" wrapText="1"/>
    </xf>
    <xf numFmtId="168" fontId="64" fillId="0" borderId="23" xfId="61" applyNumberFormat="1" applyFont="1" applyFill="1" applyBorder="1" applyAlignment="1">
      <alignment vertical="center" wrapText="1"/>
    </xf>
    <xf numFmtId="0" fontId="56" fillId="0" borderId="24" xfId="0" applyFont="1" applyBorder="1" applyAlignment="1">
      <alignment horizontal="left" vertical="center" wrapText="1"/>
    </xf>
    <xf numFmtId="0" fontId="55" fillId="0" borderId="28" xfId="0" applyFont="1" applyBorder="1" applyAlignment="1">
      <alignment horizontal="center" vertical="center"/>
    </xf>
    <xf numFmtId="0" fontId="56" fillId="0" borderId="51" xfId="0" applyFont="1" applyBorder="1" applyAlignment="1">
      <alignment horizontal="left" vertical="center" wrapText="1"/>
    </xf>
    <xf numFmtId="167" fontId="64" fillId="0" borderId="28" xfId="61" applyNumberFormat="1" applyFont="1" applyFill="1" applyBorder="1" applyAlignment="1">
      <alignment vertical="center" wrapText="1"/>
    </xf>
    <xf numFmtId="167" fontId="64" fillId="0" borderId="52" xfId="61" applyNumberFormat="1" applyFont="1" applyFill="1" applyBorder="1" applyAlignment="1">
      <alignment vertical="center" wrapText="1"/>
    </xf>
    <xf numFmtId="167" fontId="64" fillId="0" borderId="51" xfId="61" applyNumberFormat="1" applyFont="1" applyFill="1" applyBorder="1" applyAlignment="1">
      <alignment vertical="center" wrapText="1"/>
    </xf>
    <xf numFmtId="168" fontId="64" fillId="0" borderId="28" xfId="61" applyNumberFormat="1" applyFont="1" applyFill="1" applyBorder="1" applyAlignment="1">
      <alignment vertical="center" wrapText="1"/>
    </xf>
    <xf numFmtId="168" fontId="64" fillId="0" borderId="52" xfId="61" applyNumberFormat="1" applyFont="1" applyFill="1" applyBorder="1" applyAlignment="1">
      <alignment vertical="center" wrapText="1"/>
    </xf>
    <xf numFmtId="168" fontId="64" fillId="0" borderId="51" xfId="61" applyNumberFormat="1" applyFont="1" applyFill="1" applyBorder="1" applyAlignment="1">
      <alignment vertical="center" wrapText="1"/>
    </xf>
    <xf numFmtId="0" fontId="55" fillId="33" borderId="0" xfId="0" applyFont="1" applyFill="1" applyAlignment="1">
      <alignment vertical="top" wrapText="1"/>
    </xf>
    <xf numFmtId="0" fontId="60" fillId="33" borderId="0" xfId="0" applyFont="1" applyFill="1" applyAlignment="1">
      <alignment vertical="center" wrapText="1"/>
    </xf>
    <xf numFmtId="0" fontId="55" fillId="0" borderId="0" xfId="0" applyFont="1" applyAlignment="1">
      <alignment vertical="center"/>
    </xf>
    <xf numFmtId="0" fontId="61" fillId="0" borderId="0" xfId="0" applyFont="1" applyAlignment="1">
      <alignment horizontal="center" wrapText="1"/>
    </xf>
    <xf numFmtId="0" fontId="54" fillId="0" borderId="0" xfId="0" applyFont="1" applyAlignment="1">
      <alignment vertical="center"/>
    </xf>
    <xf numFmtId="0" fontId="55" fillId="33" borderId="43" xfId="0" applyFont="1" applyFill="1" applyBorder="1" applyAlignment="1">
      <alignment horizontal="center" vertical="center" wrapText="1"/>
    </xf>
    <xf numFmtId="0" fontId="55" fillId="33" borderId="44" xfId="0" applyFont="1" applyFill="1" applyBorder="1" applyAlignment="1">
      <alignment horizontal="center" vertical="center" wrapText="1"/>
    </xf>
    <xf numFmtId="0" fontId="55" fillId="33" borderId="29" xfId="0" applyFont="1" applyFill="1" applyBorder="1" applyAlignment="1">
      <alignment horizontal="center" vertical="center" wrapText="1"/>
    </xf>
    <xf numFmtId="167" fontId="55" fillId="0" borderId="23" xfId="61" applyNumberFormat="1" applyFont="1" applyFill="1" applyBorder="1" applyAlignment="1">
      <alignment/>
    </xf>
    <xf numFmtId="167" fontId="55" fillId="0" borderId="42" xfId="61" applyNumberFormat="1" applyFont="1" applyFill="1" applyBorder="1" applyAlignment="1">
      <alignment/>
    </xf>
    <xf numFmtId="167" fontId="55" fillId="0" borderId="24" xfId="61" applyNumberFormat="1" applyFont="1" applyFill="1" applyBorder="1" applyAlignment="1">
      <alignment/>
    </xf>
    <xf numFmtId="167" fontId="55" fillId="0" borderId="43" xfId="61" applyNumberFormat="1" applyFont="1" applyFill="1" applyBorder="1" applyAlignment="1">
      <alignment/>
    </xf>
    <xf numFmtId="167" fontId="55" fillId="0" borderId="44" xfId="61" applyNumberFormat="1" applyFont="1" applyFill="1" applyBorder="1" applyAlignment="1">
      <alignment/>
    </xf>
    <xf numFmtId="167" fontId="55" fillId="0" borderId="29" xfId="61" applyNumberFormat="1" applyFont="1" applyFill="1" applyBorder="1" applyAlignment="1">
      <alignment/>
    </xf>
    <xf numFmtId="0" fontId="56" fillId="33" borderId="24" xfId="0" applyFont="1" applyFill="1" applyBorder="1" applyAlignment="1">
      <alignment vertical="center" wrapText="1"/>
    </xf>
    <xf numFmtId="167" fontId="55" fillId="0" borderId="23" xfId="61" applyNumberFormat="1" applyFont="1" applyBorder="1" applyAlignment="1">
      <alignment/>
    </xf>
    <xf numFmtId="167" fontId="55" fillId="0" borderId="42" xfId="61" applyNumberFormat="1" applyFont="1" applyBorder="1" applyAlignment="1">
      <alignment/>
    </xf>
    <xf numFmtId="167" fontId="55" fillId="0" borderId="24" xfId="61" applyNumberFormat="1" applyFont="1" applyBorder="1" applyAlignment="1">
      <alignment/>
    </xf>
    <xf numFmtId="167" fontId="55" fillId="0" borderId="43" xfId="61" applyNumberFormat="1" applyFont="1" applyBorder="1" applyAlignment="1">
      <alignment/>
    </xf>
    <xf numFmtId="167" fontId="55" fillId="0" borderId="44" xfId="61" applyNumberFormat="1" applyFont="1" applyBorder="1" applyAlignment="1">
      <alignment/>
    </xf>
    <xf numFmtId="167" fontId="55" fillId="0" borderId="29" xfId="61" applyNumberFormat="1" applyFont="1" applyBorder="1" applyAlignment="1">
      <alignment/>
    </xf>
    <xf numFmtId="0" fontId="56" fillId="0" borderId="45" xfId="0" applyFont="1" applyBorder="1" applyAlignment="1">
      <alignment horizontal="left" vertical="center" wrapText="1"/>
    </xf>
    <xf numFmtId="167" fontId="55" fillId="0" borderId="46" xfId="61" applyNumberFormat="1" applyFont="1" applyBorder="1" applyAlignment="1">
      <alignment/>
    </xf>
    <xf numFmtId="167" fontId="55" fillId="0" borderId="47" xfId="61" applyNumberFormat="1" applyFont="1" applyBorder="1" applyAlignment="1">
      <alignment/>
    </xf>
    <xf numFmtId="167" fontId="55" fillId="0" borderId="45" xfId="61" applyNumberFormat="1" applyFont="1" applyBorder="1" applyAlignment="1">
      <alignment/>
    </xf>
    <xf numFmtId="167" fontId="55" fillId="0" borderId="48" xfId="61" applyNumberFormat="1" applyFont="1" applyBorder="1" applyAlignment="1">
      <alignment/>
    </xf>
    <xf numFmtId="167" fontId="55" fillId="0" borderId="49" xfId="61" applyNumberFormat="1" applyFont="1" applyBorder="1" applyAlignment="1">
      <alignment/>
    </xf>
    <xf numFmtId="167" fontId="55" fillId="0" borderId="50" xfId="61" applyNumberFormat="1" applyFont="1" applyBorder="1" applyAlignment="1">
      <alignment/>
    </xf>
    <xf numFmtId="0" fontId="55" fillId="0" borderId="53" xfId="0" applyFont="1" applyBorder="1" applyAlignment="1">
      <alignment horizontal="center" vertical="center"/>
    </xf>
    <xf numFmtId="0" fontId="56" fillId="0" borderId="54" xfId="0" applyFont="1" applyBorder="1" applyAlignment="1">
      <alignment horizontal="left" vertical="center" wrapText="1"/>
    </xf>
    <xf numFmtId="167" fontId="55" fillId="0" borderId="53" xfId="61" applyNumberFormat="1" applyFont="1" applyBorder="1" applyAlignment="1">
      <alignment/>
    </xf>
    <xf numFmtId="167" fontId="55" fillId="0" borderId="55" xfId="61" applyNumberFormat="1" applyFont="1" applyBorder="1" applyAlignment="1">
      <alignment/>
    </xf>
    <xf numFmtId="167" fontId="55" fillId="0" borderId="54" xfId="61" applyNumberFormat="1" applyFont="1" applyBorder="1" applyAlignment="1">
      <alignment/>
    </xf>
    <xf numFmtId="0" fontId="55" fillId="33" borderId="0" xfId="0" applyFont="1" applyFill="1" applyBorder="1" applyAlignment="1">
      <alignment vertical="top" wrapText="1"/>
    </xf>
    <xf numFmtId="165" fontId="55" fillId="0" borderId="0" xfId="0" applyNumberFormat="1" applyFont="1" applyAlignment="1">
      <alignment/>
    </xf>
    <xf numFmtId="0" fontId="53" fillId="0" borderId="0" xfId="0" applyFont="1" applyAlignment="1">
      <alignment horizontal="right" vertical="center"/>
    </xf>
    <xf numFmtId="0" fontId="53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53" fillId="0" borderId="37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7" xfId="0" applyBorder="1" applyAlignment="1">
      <alignment horizontal="right" vertical="center"/>
    </xf>
    <xf numFmtId="0" fontId="40" fillId="0" borderId="19" xfId="42" applyBorder="1" applyAlignment="1">
      <alignment horizontal="center"/>
    </xf>
    <xf numFmtId="0" fontId="55" fillId="0" borderId="19" xfId="0" applyFont="1" applyBorder="1" applyAlignment="1">
      <alignment horizontal="center"/>
    </xf>
    <xf numFmtId="0" fontId="55" fillId="0" borderId="37" xfId="0" applyFont="1" applyBorder="1" applyAlignment="1">
      <alignment horizontal="center"/>
    </xf>
    <xf numFmtId="0" fontId="67" fillId="0" borderId="0" xfId="0" applyFont="1" applyAlignment="1">
      <alignment horizontal="left" vertical="center" wrapText="1"/>
    </xf>
    <xf numFmtId="0" fontId="5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56" fillId="0" borderId="0" xfId="0" applyFont="1" applyAlignment="1">
      <alignment horizontal="left" vertical="center" indent="11"/>
    </xf>
    <xf numFmtId="0" fontId="55" fillId="0" borderId="37" xfId="0" applyFont="1" applyBorder="1" applyAlignment="1">
      <alignment horizont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left" wrapText="1"/>
    </xf>
    <xf numFmtId="0" fontId="58" fillId="0" borderId="0" xfId="0" applyFont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55" fillId="33" borderId="48" xfId="0" applyFont="1" applyFill="1" applyBorder="1" applyAlignment="1">
      <alignment horizontal="center" vertical="top" wrapText="1"/>
    </xf>
    <xf numFmtId="0" fontId="55" fillId="33" borderId="56" xfId="0" applyFont="1" applyFill="1" applyBorder="1" applyAlignment="1">
      <alignment horizontal="center" vertical="top" wrapText="1"/>
    </xf>
    <xf numFmtId="0" fontId="55" fillId="33" borderId="46" xfId="0" applyFont="1" applyFill="1" applyBorder="1" applyAlignment="1">
      <alignment horizontal="center" vertical="top" wrapText="1"/>
    </xf>
    <xf numFmtId="0" fontId="55" fillId="33" borderId="28" xfId="0" applyFont="1" applyFill="1" applyBorder="1" applyAlignment="1">
      <alignment horizontal="center" vertical="top" wrapText="1"/>
    </xf>
    <xf numFmtId="0" fontId="55" fillId="0" borderId="0" xfId="0" applyFont="1" applyAlignment="1">
      <alignment horizontal="left" vertical="center" wrapText="1"/>
    </xf>
    <xf numFmtId="0" fontId="64" fillId="0" borderId="0" xfId="0" applyFont="1" applyAlignment="1">
      <alignment horizontal="left" wrapText="1"/>
    </xf>
    <xf numFmtId="0" fontId="58" fillId="34" borderId="0" xfId="0" applyFont="1" applyFill="1" applyBorder="1" applyAlignment="1">
      <alignment horizontal="center" vertical="center" wrapText="1"/>
    </xf>
    <xf numFmtId="0" fontId="56" fillId="34" borderId="0" xfId="0" applyFont="1" applyFill="1" applyBorder="1" applyAlignment="1">
      <alignment horizontal="center" vertical="center"/>
    </xf>
    <xf numFmtId="0" fontId="55" fillId="33" borderId="57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0" fontId="55" fillId="33" borderId="58" xfId="0" applyFont="1" applyFill="1" applyBorder="1" applyAlignment="1">
      <alignment horizontal="center" vertical="top" wrapText="1"/>
    </xf>
    <xf numFmtId="0" fontId="60" fillId="0" borderId="20" xfId="0" applyFont="1" applyFill="1" applyBorder="1" applyAlignment="1">
      <alignment vertical="center" wrapText="1"/>
    </xf>
    <xf numFmtId="0" fontId="55" fillId="0" borderId="26" xfId="0" applyFont="1" applyFill="1" applyBorder="1" applyAlignment="1">
      <alignment horizontal="left" vertical="center" wrapText="1" indent="6"/>
    </xf>
    <xf numFmtId="165" fontId="59" fillId="0" borderId="18" xfId="0" applyNumberFormat="1" applyFont="1" applyFill="1" applyBorder="1" applyAlignment="1">
      <alignment horizontal="center" vertical="center" wrapText="1"/>
    </xf>
    <xf numFmtId="165" fontId="59" fillId="0" borderId="27" xfId="0" applyNumberFormat="1" applyFont="1" applyFill="1" applyBorder="1" applyAlignment="1">
      <alignment horizontal="center" vertical="center" wrapText="1"/>
    </xf>
    <xf numFmtId="0" fontId="55" fillId="0" borderId="26" xfId="0" applyFont="1" applyFill="1" applyBorder="1" applyAlignment="1">
      <alignment horizontal="left" vertical="center" wrapText="1" indent="4"/>
    </xf>
    <xf numFmtId="0" fontId="56" fillId="0" borderId="0" xfId="0" applyFont="1" applyFill="1" applyBorder="1" applyAlignment="1">
      <alignment horizontal="center" vertical="center"/>
    </xf>
    <xf numFmtId="0" fontId="60" fillId="0" borderId="59" xfId="0" applyFont="1" applyFill="1" applyBorder="1" applyAlignment="1">
      <alignment vertical="center" wrapText="1"/>
    </xf>
    <xf numFmtId="0" fontId="60" fillId="0" borderId="60" xfId="0" applyFont="1" applyFill="1" applyBorder="1" applyAlignment="1">
      <alignment vertical="center" wrapText="1"/>
    </xf>
    <xf numFmtId="0" fontId="55" fillId="0" borderId="32" xfId="0" applyFont="1" applyFill="1" applyBorder="1" applyAlignment="1">
      <alignment horizontal="left" vertical="center" wrapText="1" indent="10"/>
    </xf>
    <xf numFmtId="0" fontId="55" fillId="0" borderId="61" xfId="0" applyFont="1" applyFill="1" applyBorder="1" applyAlignment="1">
      <alignment horizontal="left" vertical="center" wrapText="1" indent="10"/>
    </xf>
    <xf numFmtId="0" fontId="55" fillId="0" borderId="31" xfId="0" applyFont="1" applyFill="1" applyBorder="1" applyAlignment="1">
      <alignment horizontal="center" vertical="center" wrapText="1"/>
    </xf>
    <xf numFmtId="0" fontId="55" fillId="0" borderId="62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left" vertical="top"/>
    </xf>
    <xf numFmtId="0" fontId="64" fillId="0" borderId="0" xfId="0" applyFont="1" applyFill="1" applyAlignment="1">
      <alignment horizontal="left" vertical="top" wrapText="1"/>
    </xf>
    <xf numFmtId="0" fontId="58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 vertical="center" wrapText="1"/>
    </xf>
    <xf numFmtId="0" fontId="58" fillId="0" borderId="37" xfId="0" applyFont="1" applyFill="1" applyBorder="1" applyAlignment="1">
      <alignment horizontal="center"/>
    </xf>
    <xf numFmtId="0" fontId="64" fillId="0" borderId="0" xfId="0" applyFont="1" applyFill="1" applyAlignment="1">
      <alignment horizontal="left" vertical="top"/>
    </xf>
    <xf numFmtId="0" fontId="58" fillId="0" borderId="0" xfId="0" applyFont="1" applyFill="1" applyBorder="1" applyAlignment="1">
      <alignment horizontal="center" vertical="center" wrapText="1"/>
    </xf>
    <xf numFmtId="0" fontId="55" fillId="0" borderId="58" xfId="0" applyFont="1" applyBorder="1" applyAlignment="1">
      <alignment horizontal="center" vertical="center"/>
    </xf>
    <xf numFmtId="0" fontId="55" fillId="0" borderId="28" xfId="0" applyFont="1" applyBorder="1" applyAlignment="1">
      <alignment horizontal="center" vertical="center"/>
    </xf>
    <xf numFmtId="0" fontId="55" fillId="33" borderId="0" xfId="0" applyFont="1" applyFill="1" applyAlignment="1">
      <alignment horizontal="left" vertical="center" wrapText="1"/>
    </xf>
    <xf numFmtId="0" fontId="55" fillId="33" borderId="0" xfId="0" applyFont="1" applyFill="1" applyAlignment="1">
      <alignment horizontal="left" vertical="top" wrapText="1"/>
    </xf>
    <xf numFmtId="0" fontId="56" fillId="33" borderId="26" xfId="0" applyFont="1" applyFill="1" applyBorder="1" applyAlignment="1">
      <alignment horizontal="center" vertical="center" wrapText="1"/>
    </xf>
    <xf numFmtId="0" fontId="56" fillId="33" borderId="29" xfId="0" applyFont="1" applyFill="1" applyBorder="1" applyAlignment="1">
      <alignment horizontal="center" vertical="center" wrapText="1"/>
    </xf>
    <xf numFmtId="0" fontId="56" fillId="33" borderId="20" xfId="0" applyFont="1" applyFill="1" applyBorder="1" applyAlignment="1">
      <alignment horizontal="center" vertical="center" wrapText="1"/>
    </xf>
    <xf numFmtId="0" fontId="56" fillId="33" borderId="43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44" xfId="0" applyFont="1" applyFill="1" applyBorder="1" applyAlignment="1">
      <alignment horizontal="center" vertical="center" wrapText="1"/>
    </xf>
    <xf numFmtId="0" fontId="58" fillId="0" borderId="37" xfId="0" applyFont="1" applyBorder="1" applyAlignment="1">
      <alignment horizontal="center"/>
    </xf>
    <xf numFmtId="0" fontId="56" fillId="33" borderId="59" xfId="0" applyFont="1" applyFill="1" applyBorder="1" applyAlignment="1">
      <alignment horizontal="center" vertical="center" wrapText="1"/>
    </xf>
    <xf numFmtId="0" fontId="56" fillId="33" borderId="32" xfId="0" applyFont="1" applyFill="1" applyBorder="1" applyAlignment="1">
      <alignment horizontal="center" vertical="center" wrapText="1"/>
    </xf>
    <xf numFmtId="0" fontId="56" fillId="33" borderId="60" xfId="0" applyFont="1" applyFill="1" applyBorder="1" applyAlignment="1">
      <alignment horizontal="center" vertical="center" wrapText="1"/>
    </xf>
    <xf numFmtId="0" fontId="56" fillId="33" borderId="61" xfId="0" applyFont="1" applyFill="1" applyBorder="1" applyAlignment="1">
      <alignment horizontal="center" vertical="center" wrapText="1"/>
    </xf>
    <xf numFmtId="0" fontId="56" fillId="33" borderId="63" xfId="0" applyFont="1" applyFill="1" applyBorder="1" applyAlignment="1">
      <alignment horizontal="center" vertical="center" wrapText="1"/>
    </xf>
    <xf numFmtId="0" fontId="56" fillId="33" borderId="30" xfId="0" applyFont="1" applyFill="1" applyBorder="1" applyAlignment="1">
      <alignment horizontal="center" vertical="center" wrapText="1"/>
    </xf>
    <xf numFmtId="0" fontId="56" fillId="33" borderId="23" xfId="0" applyFont="1" applyFill="1" applyBorder="1" applyAlignment="1">
      <alignment horizontal="center" vertical="center" wrapText="1"/>
    </xf>
    <xf numFmtId="0" fontId="56" fillId="33" borderId="42" xfId="0" applyFont="1" applyFill="1" applyBorder="1" applyAlignment="1">
      <alignment horizontal="center" vertical="center" wrapText="1"/>
    </xf>
    <xf numFmtId="0" fontId="56" fillId="33" borderId="24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4" fillId="0" borderId="0" xfId="0" applyFont="1" applyAlignment="1">
      <alignment horizontal="left" vertical="top" wrapText="1"/>
    </xf>
    <xf numFmtId="0" fontId="64" fillId="0" borderId="0" xfId="0" applyFont="1" applyAlignment="1">
      <alignment horizontal="left" vertical="top"/>
    </xf>
    <xf numFmtId="0" fontId="58" fillId="0" borderId="0" xfId="0" applyFont="1" applyBorder="1" applyAlignment="1">
      <alignment horizontal="center" vertical="center"/>
    </xf>
    <xf numFmtId="0" fontId="55" fillId="33" borderId="59" xfId="0" applyFont="1" applyFill="1" applyBorder="1" applyAlignment="1">
      <alignment horizontal="center" vertical="center" wrapText="1"/>
    </xf>
    <xf numFmtId="0" fontId="55" fillId="33" borderId="32" xfId="0" applyFont="1" applyFill="1" applyBorder="1" applyAlignment="1">
      <alignment horizontal="center" vertical="center" wrapText="1"/>
    </xf>
    <xf numFmtId="0" fontId="55" fillId="33" borderId="63" xfId="0" applyFont="1" applyFill="1" applyBorder="1" applyAlignment="1">
      <alignment horizontal="center" vertical="center" wrapText="1"/>
    </xf>
    <xf numFmtId="0" fontId="55" fillId="33" borderId="30" xfId="0" applyFont="1" applyFill="1" applyBorder="1" applyAlignment="1">
      <alignment horizontal="center" vertical="center" wrapText="1"/>
    </xf>
    <xf numFmtId="0" fontId="55" fillId="33" borderId="23" xfId="0" applyFont="1" applyFill="1" applyBorder="1" applyAlignment="1">
      <alignment horizontal="center" vertical="center" wrapText="1"/>
    </xf>
    <xf numFmtId="0" fontId="55" fillId="33" borderId="42" xfId="0" applyFont="1" applyFill="1" applyBorder="1" applyAlignment="1">
      <alignment horizontal="center" vertical="center" wrapText="1"/>
    </xf>
    <xf numFmtId="0" fontId="55" fillId="33" borderId="24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wrapText="1"/>
    </xf>
    <xf numFmtId="0" fontId="56" fillId="34" borderId="4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84;&#1086;&#1080;%20&#1076;&#1086;&#1082;&#1091;&#1084;&#1077;&#1085;&#1090;&#1099;\&#1052;&#1086;&#1080;%20&#1076;&#1086;&#1082;&#1091;&#1084;&#1077;&#1085;&#1090;&#1099;1\&#1052;&#1086;&#1080;%20&#1076;&#1086;&#1082;&#1091;&#1084;&#1077;&#1085;&#1090;&#1099;\&#1052;&#1072;&#1090;&#1077;&#1088;&#1080;&#1072;&#1083;&#1099;%20&#1074;%20&#1056;&#1069;&#1050;\&#1074;%20&#1056;&#1069;&#1050;%202021\&#1087;&#1077;&#1088;&#1077;&#1076;&#1072;&#1095;&#1072;\&#1090;&#1077;&#1093;&#1087;&#1088;&#1080;&#1089;&#1086;&#1077;&#1076;&#1080;&#1085;&#1077;&#1085;&#1080;&#1077;%202019\&#1087;&#1083;&#1072;&#1090;&#1072;%20&#1090;&#1077;&#1093;&#1087;&#1088;&#1080;&#1089;&#1086;&#1077;&#1076;&#1080;&#1085;&#1077;&#1085;&#1080;&#107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4"/>
      <sheetName val="пр3 2016"/>
      <sheetName val="пр3 2019"/>
      <sheetName val="пр2 2016"/>
      <sheetName val="пр2 2019"/>
      <sheetName val="пр1 2016"/>
      <sheetName val="пр1 2019"/>
      <sheetName val="Лист17"/>
      <sheetName val="Лист20"/>
      <sheetName val="прил4"/>
      <sheetName val="пр5 2016"/>
      <sheetName val="пр5 2019"/>
      <sheetName val="ВД15"/>
      <sheetName val="ВД150"/>
      <sheetName val="Лист12"/>
    </sheetNames>
    <sheetDataSet>
      <sheetData sheetId="0">
        <row r="4">
          <cell r="C4">
            <v>1775.3966758343486</v>
          </cell>
          <cell r="D4">
            <v>2519.5942462070648</v>
          </cell>
        </row>
        <row r="8">
          <cell r="C8">
            <v>5.4375</v>
          </cell>
          <cell r="D8">
            <v>7.6125</v>
          </cell>
        </row>
        <row r="9">
          <cell r="C9">
            <v>0</v>
          </cell>
          <cell r="D9">
            <v>332.31</v>
          </cell>
        </row>
        <row r="11">
          <cell r="C11">
            <v>0</v>
          </cell>
          <cell r="D11">
            <v>440.6998256072222</v>
          </cell>
        </row>
        <row r="12">
          <cell r="C12">
            <v>2320.5547652879904</v>
          </cell>
          <cell r="D12">
            <v>4066.1732226612344</v>
          </cell>
        </row>
        <row r="14">
          <cell r="C14">
            <v>12</v>
          </cell>
        </row>
        <row r="35">
          <cell r="D35">
            <v>12</v>
          </cell>
        </row>
        <row r="36">
          <cell r="C36">
            <v>117</v>
          </cell>
        </row>
      </sheetData>
      <sheetData sheetId="14">
        <row r="16">
          <cell r="F16">
            <v>2320.5547652879904</v>
          </cell>
        </row>
        <row r="17">
          <cell r="F17">
            <v>4066.1732226612344</v>
          </cell>
        </row>
      </sheetData>
      <sheetData sheetId="21">
        <row r="26">
          <cell r="B26" t="str">
            <v>Родионов Р. С.</v>
          </cell>
          <cell r="E26">
            <v>100</v>
          </cell>
          <cell r="F26">
            <v>15</v>
          </cell>
        </row>
        <row r="27">
          <cell r="B27" t="str">
            <v>Посохов Н. Е.</v>
          </cell>
          <cell r="E27">
            <v>70</v>
          </cell>
          <cell r="F27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retsp@retsp.ru" TargetMode="Externa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E24" sqref="E24"/>
    </sheetView>
  </sheetViews>
  <sheetFormatPr defaultColWidth="9.140625" defaultRowHeight="15"/>
  <cols>
    <col min="1" max="1" width="6.57421875" style="0" bestFit="1" customWidth="1"/>
    <col min="2" max="2" width="28.00390625" style="0" bestFit="1" customWidth="1"/>
    <col min="3" max="3" width="8.8515625" style="0" bestFit="1" customWidth="1"/>
    <col min="4" max="4" width="13.7109375" style="0" bestFit="1" customWidth="1"/>
    <col min="5" max="5" width="16.7109375" style="0" customWidth="1"/>
    <col min="6" max="6" width="16.57421875" style="0" customWidth="1"/>
    <col min="7" max="7" width="17.421875" style="0" customWidth="1"/>
  </cols>
  <sheetData>
    <row r="1" spans="1:7" ht="15">
      <c r="A1" s="210" t="s">
        <v>0</v>
      </c>
      <c r="B1" s="210"/>
      <c r="C1" s="210"/>
      <c r="D1" s="210"/>
      <c r="E1" s="210"/>
      <c r="F1" s="210"/>
      <c r="G1" s="210"/>
    </row>
    <row r="2" spans="1:7" ht="15">
      <c r="A2" s="210" t="s">
        <v>1</v>
      </c>
      <c r="B2" s="210"/>
      <c r="C2" s="210"/>
      <c r="D2" s="210"/>
      <c r="E2" s="210"/>
      <c r="F2" s="210"/>
      <c r="G2" s="210"/>
    </row>
    <row r="3" spans="1:7" ht="15">
      <c r="A3" s="210" t="s">
        <v>2</v>
      </c>
      <c r="B3" s="210"/>
      <c r="C3" s="210"/>
      <c r="D3" s="210"/>
      <c r="E3" s="210"/>
      <c r="F3" s="210"/>
      <c r="G3" s="210"/>
    </row>
    <row r="4" spans="1:7" ht="15">
      <c r="A4" s="210" t="s">
        <v>3</v>
      </c>
      <c r="B4" s="210"/>
      <c r="C4" s="210"/>
      <c r="D4" s="210"/>
      <c r="E4" s="210"/>
      <c r="F4" s="210"/>
      <c r="G4" s="210"/>
    </row>
    <row r="5" spans="1:7" ht="15">
      <c r="A5" s="210" t="s">
        <v>4</v>
      </c>
      <c r="B5" s="210"/>
      <c r="C5" s="210"/>
      <c r="D5" s="210"/>
      <c r="E5" s="210"/>
      <c r="F5" s="210"/>
      <c r="G5" s="210"/>
    </row>
    <row r="6" spans="1:7" ht="15">
      <c r="A6" s="210" t="s">
        <v>5</v>
      </c>
      <c r="B6" s="210"/>
      <c r="C6" s="210"/>
      <c r="D6" s="210"/>
      <c r="E6" s="210"/>
      <c r="F6" s="210"/>
      <c r="G6" s="210"/>
    </row>
    <row r="7" spans="1:7" ht="15">
      <c r="A7" s="1"/>
      <c r="B7" s="2"/>
      <c r="C7" s="2"/>
      <c r="D7" s="2"/>
      <c r="E7" s="2"/>
      <c r="F7" s="2"/>
      <c r="G7" s="2"/>
    </row>
    <row r="8" spans="1:7" ht="15">
      <c r="A8" s="211" t="s">
        <v>6</v>
      </c>
      <c r="B8" s="211"/>
      <c r="C8" s="211"/>
      <c r="D8" s="211"/>
      <c r="E8" s="211"/>
      <c r="F8" s="211"/>
      <c r="G8" s="211"/>
    </row>
    <row r="9" spans="1:7" ht="15">
      <c r="A9" s="211" t="s">
        <v>7</v>
      </c>
      <c r="B9" s="211"/>
      <c r="C9" s="211"/>
      <c r="D9" s="211"/>
      <c r="E9" s="211"/>
      <c r="F9" s="211"/>
      <c r="G9" s="211"/>
    </row>
    <row r="10" spans="1:7" ht="15">
      <c r="A10" s="211" t="s">
        <v>8</v>
      </c>
      <c r="B10" s="211"/>
      <c r="C10" s="211"/>
      <c r="D10" s="211"/>
      <c r="E10" s="211"/>
      <c r="F10" s="211"/>
      <c r="G10" s="211"/>
    </row>
    <row r="11" spans="1:7" ht="15">
      <c r="A11" s="211" t="s">
        <v>9</v>
      </c>
      <c r="B11" s="211"/>
      <c r="C11" s="211"/>
      <c r="D11" s="211"/>
      <c r="E11" s="211"/>
      <c r="F11" s="211"/>
      <c r="G11" s="211"/>
    </row>
    <row r="12" spans="1:7" ht="15">
      <c r="A12" s="211" t="s">
        <v>10</v>
      </c>
      <c r="B12" s="211"/>
      <c r="C12" s="211"/>
      <c r="D12" s="211"/>
      <c r="E12" s="211"/>
      <c r="F12" s="211"/>
      <c r="G12" s="211"/>
    </row>
    <row r="13" spans="1:7" ht="15">
      <c r="A13" s="1"/>
      <c r="B13" s="2"/>
      <c r="C13" s="2"/>
      <c r="D13" s="2"/>
      <c r="E13" s="2"/>
      <c r="F13" s="2"/>
      <c r="G13" s="2"/>
    </row>
    <row r="14" spans="1:7" ht="15">
      <c r="A14" s="211" t="s">
        <v>11</v>
      </c>
      <c r="B14" s="211"/>
      <c r="C14" s="211"/>
      <c r="D14" s="211"/>
      <c r="E14" s="211"/>
      <c r="F14" s="211"/>
      <c r="G14" s="211"/>
    </row>
    <row r="15" spans="1:7" ht="15">
      <c r="A15" s="211" t="s">
        <v>12</v>
      </c>
      <c r="B15" s="211"/>
      <c r="C15" s="211"/>
      <c r="D15" s="211"/>
      <c r="E15" s="211"/>
      <c r="F15" s="211"/>
      <c r="G15" s="211"/>
    </row>
    <row r="16" spans="1:7" ht="15">
      <c r="A16" s="1"/>
      <c r="B16" s="2"/>
      <c r="C16" s="2"/>
      <c r="D16" s="2"/>
      <c r="E16" s="2"/>
      <c r="F16" s="2"/>
      <c r="G16" s="2"/>
    </row>
    <row r="17" spans="1:7" ht="51">
      <c r="A17" s="3" t="s">
        <v>13</v>
      </c>
      <c r="B17" s="3" t="s">
        <v>14</v>
      </c>
      <c r="C17" s="3" t="s">
        <v>15</v>
      </c>
      <c r="D17" s="3" t="s">
        <v>16</v>
      </c>
      <c r="E17" s="3" t="s">
        <v>17</v>
      </c>
      <c r="F17" s="3" t="s">
        <v>18</v>
      </c>
      <c r="G17" s="3" t="s">
        <v>19</v>
      </c>
    </row>
    <row r="18" spans="1:7" ht="15">
      <c r="A18" s="3">
        <v>1</v>
      </c>
      <c r="B18" s="3">
        <v>2</v>
      </c>
      <c r="C18" s="3">
        <v>3</v>
      </c>
      <c r="D18" s="3">
        <v>4</v>
      </c>
      <c r="E18" s="3">
        <v>5</v>
      </c>
      <c r="F18" s="3">
        <v>6</v>
      </c>
      <c r="G18" s="3">
        <v>7</v>
      </c>
    </row>
    <row r="19" spans="1:7" ht="15">
      <c r="A19" s="3" t="s">
        <v>20</v>
      </c>
      <c r="B19" s="4" t="s">
        <v>21</v>
      </c>
      <c r="C19" s="3">
        <v>2019</v>
      </c>
      <c r="D19" s="3" t="s">
        <v>22</v>
      </c>
      <c r="E19" s="3">
        <f aca="true" t="shared" si="0" ref="E19:G22">E20</f>
        <v>170</v>
      </c>
      <c r="F19" s="3">
        <f t="shared" si="0"/>
        <v>22</v>
      </c>
      <c r="G19" s="3">
        <f t="shared" si="0"/>
        <v>37.99679999999999</v>
      </c>
    </row>
    <row r="20" spans="1:7" ht="25.5">
      <c r="A20" s="3" t="s">
        <v>23</v>
      </c>
      <c r="B20" s="4" t="s">
        <v>24</v>
      </c>
      <c r="C20" s="3">
        <v>2019</v>
      </c>
      <c r="D20" s="3" t="s">
        <v>22</v>
      </c>
      <c r="E20" s="3">
        <f t="shared" si="0"/>
        <v>170</v>
      </c>
      <c r="F20" s="3">
        <f t="shared" si="0"/>
        <v>22</v>
      </c>
      <c r="G20" s="3">
        <f t="shared" si="0"/>
        <v>37.99679999999999</v>
      </c>
    </row>
    <row r="21" spans="1:7" ht="25.5">
      <c r="A21" s="3" t="s">
        <v>25</v>
      </c>
      <c r="B21" s="4" t="s">
        <v>26</v>
      </c>
      <c r="C21" s="3">
        <v>2019</v>
      </c>
      <c r="D21" s="3" t="s">
        <v>22</v>
      </c>
      <c r="E21" s="3">
        <f t="shared" si="0"/>
        <v>170</v>
      </c>
      <c r="F21" s="3">
        <f t="shared" si="0"/>
        <v>22</v>
      </c>
      <c r="G21" s="3">
        <f t="shared" si="0"/>
        <v>37.99679999999999</v>
      </c>
    </row>
    <row r="22" spans="1:7" ht="25.5">
      <c r="A22" s="3" t="s">
        <v>27</v>
      </c>
      <c r="B22" s="4" t="s">
        <v>28</v>
      </c>
      <c r="C22" s="3">
        <v>2019</v>
      </c>
      <c r="D22" s="3" t="s">
        <v>22</v>
      </c>
      <c r="E22" s="3">
        <f>E23</f>
        <v>170</v>
      </c>
      <c r="F22" s="3">
        <f t="shared" si="0"/>
        <v>22</v>
      </c>
      <c r="G22" s="3">
        <f t="shared" si="0"/>
        <v>37.99679999999999</v>
      </c>
    </row>
    <row r="23" spans="1:7" ht="38.25">
      <c r="A23" s="3" t="s">
        <v>29</v>
      </c>
      <c r="B23" s="4" t="s">
        <v>30</v>
      </c>
      <c r="C23" s="3">
        <v>2019</v>
      </c>
      <c r="D23" s="3" t="s">
        <v>22</v>
      </c>
      <c r="E23" s="3">
        <f>SUM(E24:E26)</f>
        <v>170</v>
      </c>
      <c r="F23" s="3">
        <f>SUM(F24:F26)</f>
        <v>22</v>
      </c>
      <c r="G23" s="3">
        <f>SUM(G24:G26)</f>
        <v>37.99679999999999</v>
      </c>
    </row>
    <row r="24" spans="1:7" ht="15">
      <c r="A24" s="3" t="s">
        <v>31</v>
      </c>
      <c r="B24" s="4" t="str">
        <f>'[1]пр5 2019'!B26</f>
        <v>Родионов Р. С.</v>
      </c>
      <c r="C24" s="3">
        <v>2019</v>
      </c>
      <c r="D24" s="3" t="s">
        <v>22</v>
      </c>
      <c r="E24" s="3">
        <f>'[1]пр5 2019'!E26</f>
        <v>100</v>
      </c>
      <c r="F24" s="3">
        <f>'[1]пр5 2019'!F26</f>
        <v>15</v>
      </c>
      <c r="G24" s="5">
        <f>E24*104.24/1000+1*10.138</f>
        <v>20.561999999999998</v>
      </c>
    </row>
    <row r="25" spans="1:7" ht="15">
      <c r="A25" s="3"/>
      <c r="B25" s="4" t="str">
        <f>'[1]пр5 2019'!B27</f>
        <v>Посохов Н. Е.</v>
      </c>
      <c r="C25" s="3">
        <v>2019</v>
      </c>
      <c r="D25" s="3" t="s">
        <v>22</v>
      </c>
      <c r="E25" s="3">
        <f>'[1]пр5 2019'!E27</f>
        <v>70</v>
      </c>
      <c r="F25" s="3">
        <f>'[1]пр5 2019'!F27</f>
        <v>7</v>
      </c>
      <c r="G25" s="3">
        <f>E25*104.24/1000+1*10.138</f>
        <v>17.4348</v>
      </c>
    </row>
  </sheetData>
  <sheetProtection/>
  <mergeCells count="13">
    <mergeCell ref="A15:G15"/>
    <mergeCell ref="A8:G8"/>
    <mergeCell ref="A9:G9"/>
    <mergeCell ref="A10:G10"/>
    <mergeCell ref="A11:G11"/>
    <mergeCell ref="A12:G12"/>
    <mergeCell ref="A14:G14"/>
    <mergeCell ref="A6:G6"/>
    <mergeCell ref="A1:G1"/>
    <mergeCell ref="A2:G2"/>
    <mergeCell ref="A3:G3"/>
    <mergeCell ref="A4:G4"/>
    <mergeCell ref="A5:G5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0"/>
  <sheetViews>
    <sheetView zoomScale="90" zoomScaleNormal="90" zoomScalePageLayoutView="0" workbookViewId="0" topLeftCell="A1">
      <selection activeCell="B7" sqref="B7:F8"/>
    </sheetView>
  </sheetViews>
  <sheetFormatPr defaultColWidth="9.140625" defaultRowHeight="15"/>
  <cols>
    <col min="1" max="2" width="9.140625" style="69" customWidth="1"/>
    <col min="3" max="3" width="43.28125" style="69" customWidth="1"/>
    <col min="4" max="4" width="25.140625" style="69" customWidth="1"/>
    <col min="5" max="5" width="27.140625" style="69" customWidth="1"/>
    <col min="6" max="16384" width="9.140625" style="69" customWidth="1"/>
  </cols>
  <sheetData>
    <row r="1" spans="4:5" ht="60" customHeight="1">
      <c r="D1" s="258" t="s">
        <v>233</v>
      </c>
      <c r="E1" s="262"/>
    </row>
    <row r="2" spans="2:5" ht="17.25">
      <c r="B2" s="259" t="s">
        <v>234</v>
      </c>
      <c r="C2" s="259"/>
      <c r="D2" s="259"/>
      <c r="E2" s="259"/>
    </row>
    <row r="3" spans="2:5" ht="41.25" customHeight="1">
      <c r="B3" s="263" t="s">
        <v>235</v>
      </c>
      <c r="C3" s="263"/>
      <c r="D3" s="263"/>
      <c r="E3" s="263"/>
    </row>
    <row r="4" spans="2:6" ht="21.75" customHeight="1">
      <c r="B4" s="261" t="s">
        <v>108</v>
      </c>
      <c r="C4" s="261"/>
      <c r="D4" s="261"/>
      <c r="E4" s="261"/>
      <c r="F4" s="70"/>
    </row>
    <row r="5" spans="2:6" ht="12.75" customHeight="1">
      <c r="B5" s="250" t="s">
        <v>157</v>
      </c>
      <c r="C5" s="250"/>
      <c r="D5" s="250"/>
      <c r="E5" s="250"/>
      <c r="F5" s="71"/>
    </row>
    <row r="6" spans="2:5" ht="20.25" customHeight="1" thickBot="1">
      <c r="B6" s="92"/>
      <c r="C6" s="92"/>
      <c r="D6" s="92"/>
      <c r="E6" s="92"/>
    </row>
    <row r="7" spans="2:5" ht="105" customHeight="1" thickBot="1">
      <c r="B7" s="93" t="s">
        <v>236</v>
      </c>
      <c r="C7" s="94" t="s">
        <v>38</v>
      </c>
      <c r="D7" s="93" t="s">
        <v>237</v>
      </c>
      <c r="E7" s="93" t="s">
        <v>238</v>
      </c>
    </row>
    <row r="8" spans="2:5" ht="44.25" customHeight="1">
      <c r="B8" s="95" t="s">
        <v>20</v>
      </c>
      <c r="C8" s="96" t="s">
        <v>239</v>
      </c>
      <c r="D8" s="97">
        <v>0</v>
      </c>
      <c r="E8" s="98">
        <v>0</v>
      </c>
    </row>
    <row r="9" spans="2:5" ht="60">
      <c r="B9" s="99" t="s">
        <v>45</v>
      </c>
      <c r="C9" s="100" t="s">
        <v>240</v>
      </c>
      <c r="D9" s="101">
        <v>0</v>
      </c>
      <c r="E9" s="102">
        <v>0</v>
      </c>
    </row>
    <row r="10" spans="2:5" ht="30.75" thickBot="1">
      <c r="B10" s="103" t="s">
        <v>229</v>
      </c>
      <c r="C10" s="104" t="s">
        <v>241</v>
      </c>
      <c r="D10" s="67">
        <v>0</v>
      </c>
      <c r="E10" s="105">
        <v>0</v>
      </c>
    </row>
  </sheetData>
  <sheetProtection/>
  <mergeCells count="5">
    <mergeCell ref="D1:E1"/>
    <mergeCell ref="B2:E2"/>
    <mergeCell ref="B3:E3"/>
    <mergeCell ref="B4:E4"/>
    <mergeCell ref="B5:E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6"/>
  <sheetViews>
    <sheetView zoomScalePageLayoutView="0" workbookViewId="0" topLeftCell="A1">
      <selection activeCell="B7" sqref="B7:F8"/>
    </sheetView>
  </sheetViews>
  <sheetFormatPr defaultColWidth="9.140625" defaultRowHeight="15"/>
  <cols>
    <col min="1" max="1" width="9.140625" style="69" customWidth="1"/>
    <col min="2" max="2" width="9.57421875" style="69" bestFit="1" customWidth="1"/>
    <col min="3" max="3" width="48.7109375" style="69" customWidth="1"/>
    <col min="4" max="4" width="28.28125" style="69" customWidth="1"/>
    <col min="5" max="5" width="22.7109375" style="69" customWidth="1"/>
    <col min="6" max="6" width="23.7109375" style="69" customWidth="1"/>
    <col min="7" max="16384" width="9.140625" style="69" customWidth="1"/>
  </cols>
  <sheetData>
    <row r="1" spans="5:6" ht="64.5" customHeight="1">
      <c r="E1" s="258" t="s">
        <v>242</v>
      </c>
      <c r="F1" s="262"/>
    </row>
    <row r="3" spans="3:6" ht="17.25">
      <c r="C3" s="259" t="s">
        <v>234</v>
      </c>
      <c r="D3" s="259"/>
      <c r="E3" s="259"/>
      <c r="F3" s="259"/>
    </row>
    <row r="4" spans="3:6" ht="69" customHeight="1">
      <c r="C4" s="263" t="s">
        <v>243</v>
      </c>
      <c r="D4" s="263"/>
      <c r="E4" s="263"/>
      <c r="F4" s="263"/>
    </row>
    <row r="5" spans="3:7" s="106" customFormat="1" ht="23.25" customHeight="1">
      <c r="C5" s="261" t="s">
        <v>108</v>
      </c>
      <c r="D5" s="261"/>
      <c r="E5" s="261"/>
      <c r="F5" s="261"/>
      <c r="G5" s="70"/>
    </row>
    <row r="6" spans="3:7" ht="12.75" customHeight="1">
      <c r="C6" s="250" t="s">
        <v>157</v>
      </c>
      <c r="D6" s="250"/>
      <c r="E6" s="250"/>
      <c r="F6" s="250"/>
      <c r="G6" s="71"/>
    </row>
    <row r="7" spans="3:6" ht="12" customHeight="1" thickBot="1">
      <c r="C7" s="92"/>
      <c r="D7" s="92"/>
      <c r="E7" s="92"/>
      <c r="F7" s="92"/>
    </row>
    <row r="8" spans="2:7" ht="105.75" thickBot="1">
      <c r="B8" s="107" t="s">
        <v>236</v>
      </c>
      <c r="C8" s="108" t="s">
        <v>38</v>
      </c>
      <c r="D8" s="109" t="s">
        <v>244</v>
      </c>
      <c r="E8" s="107" t="s">
        <v>245</v>
      </c>
      <c r="F8" s="110" t="s">
        <v>246</v>
      </c>
      <c r="G8" s="111"/>
    </row>
    <row r="9" spans="2:7" ht="15.75">
      <c r="B9" s="112" t="s">
        <v>20</v>
      </c>
      <c r="C9" s="113" t="s">
        <v>247</v>
      </c>
      <c r="D9" s="114">
        <v>0</v>
      </c>
      <c r="E9" s="115">
        <v>0</v>
      </c>
      <c r="F9" s="116">
        <v>0</v>
      </c>
      <c r="G9" s="111"/>
    </row>
    <row r="10" spans="2:7" ht="15.75">
      <c r="B10" s="117"/>
      <c r="C10" s="118" t="s">
        <v>248</v>
      </c>
      <c r="D10" s="119"/>
      <c r="E10" s="120"/>
      <c r="F10" s="121"/>
      <c r="G10" s="111"/>
    </row>
    <row r="11" spans="2:7" ht="15.75">
      <c r="B11" s="117"/>
      <c r="C11" s="118" t="s">
        <v>249</v>
      </c>
      <c r="D11" s="119"/>
      <c r="E11" s="120"/>
      <c r="F11" s="121"/>
      <c r="G11" s="111"/>
    </row>
    <row r="12" spans="2:7" ht="16.5" thickBot="1">
      <c r="B12" s="122"/>
      <c r="C12" s="123" t="s">
        <v>250</v>
      </c>
      <c r="D12" s="124"/>
      <c r="E12" s="125"/>
      <c r="F12" s="126"/>
      <c r="G12" s="111"/>
    </row>
    <row r="13" spans="2:7" ht="15.75">
      <c r="B13" s="95" t="s">
        <v>45</v>
      </c>
      <c r="C13" s="127" t="s">
        <v>251</v>
      </c>
      <c r="D13" s="128">
        <v>0</v>
      </c>
      <c r="E13" s="129">
        <v>0</v>
      </c>
      <c r="F13" s="130">
        <v>0</v>
      </c>
      <c r="G13" s="111"/>
    </row>
    <row r="14" spans="2:7" ht="15.75">
      <c r="B14" s="99"/>
      <c r="C14" s="99" t="s">
        <v>248</v>
      </c>
      <c r="D14" s="119">
        <f>60.3+65.22</f>
        <v>125.52</v>
      </c>
      <c r="E14" s="120">
        <f>0.45+0.52</f>
        <v>0.97</v>
      </c>
      <c r="F14" s="121">
        <f>45+55</f>
        <v>100</v>
      </c>
      <c r="G14" s="111"/>
    </row>
    <row r="15" spans="2:7" ht="15.75">
      <c r="B15" s="99"/>
      <c r="C15" s="99" t="s">
        <v>249</v>
      </c>
      <c r="D15" s="119"/>
      <c r="E15" s="120"/>
      <c r="F15" s="121"/>
      <c r="G15" s="111"/>
    </row>
    <row r="16" spans="2:7" ht="16.5" thickBot="1">
      <c r="B16" s="103"/>
      <c r="C16" s="103" t="s">
        <v>250</v>
      </c>
      <c r="D16" s="131"/>
      <c r="E16" s="132"/>
      <c r="F16" s="133"/>
      <c r="G16" s="111"/>
    </row>
  </sheetData>
  <sheetProtection/>
  <mergeCells count="5">
    <mergeCell ref="E1:F1"/>
    <mergeCell ref="C3:F3"/>
    <mergeCell ref="C4:F4"/>
    <mergeCell ref="C5:F5"/>
    <mergeCell ref="C6:F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1"/>
  <sheetViews>
    <sheetView zoomScale="80" zoomScaleNormal="80" zoomScalePageLayoutView="0" workbookViewId="0" topLeftCell="A4">
      <selection activeCell="B7" sqref="B7:F8"/>
    </sheetView>
  </sheetViews>
  <sheetFormatPr defaultColWidth="9.140625" defaultRowHeight="15"/>
  <cols>
    <col min="1" max="1" width="9.140625" style="15" customWidth="1"/>
    <col min="2" max="2" width="6.140625" style="15" customWidth="1"/>
    <col min="3" max="3" width="34.421875" style="15" customWidth="1"/>
    <col min="4" max="5" width="9.57421875" style="177" customWidth="1"/>
    <col min="6" max="6" width="9.57421875" style="15" customWidth="1"/>
    <col min="7" max="9" width="9.28125" style="15" customWidth="1"/>
    <col min="10" max="12" width="10.28125" style="15" customWidth="1"/>
    <col min="13" max="16384" width="9.140625" style="15" customWidth="1"/>
  </cols>
  <sheetData>
    <row r="1" spans="4:12" ht="96.75" customHeight="1">
      <c r="D1" s="284"/>
      <c r="E1" s="284"/>
      <c r="I1" s="285"/>
      <c r="J1" s="286"/>
      <c r="K1" s="285" t="s">
        <v>252</v>
      </c>
      <c r="L1" s="286"/>
    </row>
    <row r="2" spans="2:12" ht="17.25">
      <c r="B2" s="223" t="s">
        <v>253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</row>
    <row r="3" spans="2:12" ht="17.25">
      <c r="B3" s="223" t="s">
        <v>254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</row>
    <row r="4" spans="2:12" ht="17.25">
      <c r="B4" s="287" t="s">
        <v>255</v>
      </c>
      <c r="C4" s="287"/>
      <c r="D4" s="287"/>
      <c r="E4" s="287"/>
      <c r="F4" s="287"/>
      <c r="G4" s="287"/>
      <c r="H4" s="287"/>
      <c r="I4" s="287"/>
      <c r="J4" s="287"/>
      <c r="K4" s="287"/>
      <c r="L4" s="287"/>
    </row>
    <row r="5" spans="2:12" ht="23.25" customHeight="1">
      <c r="B5" s="274" t="s">
        <v>108</v>
      </c>
      <c r="C5" s="274"/>
      <c r="D5" s="274"/>
      <c r="E5" s="274"/>
      <c r="F5" s="274"/>
      <c r="G5" s="274"/>
      <c r="H5" s="274"/>
      <c r="I5" s="274"/>
      <c r="J5" s="274"/>
      <c r="K5" s="274"/>
      <c r="L5" s="274"/>
    </row>
    <row r="6" spans="3:12" ht="31.5" customHeight="1" thickBot="1">
      <c r="C6" s="241" t="s">
        <v>157</v>
      </c>
      <c r="D6" s="241"/>
      <c r="E6" s="241"/>
      <c r="F6" s="241"/>
      <c r="G6" s="241"/>
      <c r="H6" s="241"/>
      <c r="I6" s="241"/>
      <c r="J6" s="241"/>
      <c r="K6" s="241"/>
      <c r="L6" s="241"/>
    </row>
    <row r="7" spans="2:12" ht="15" customHeight="1">
      <c r="B7" s="275" t="s">
        <v>256</v>
      </c>
      <c r="C7" s="276"/>
      <c r="D7" s="281" t="s">
        <v>257</v>
      </c>
      <c r="E7" s="282"/>
      <c r="F7" s="283"/>
      <c r="G7" s="281" t="s">
        <v>258</v>
      </c>
      <c r="H7" s="282"/>
      <c r="I7" s="283"/>
      <c r="J7" s="281" t="s">
        <v>259</v>
      </c>
      <c r="K7" s="282"/>
      <c r="L7" s="283"/>
    </row>
    <row r="8" spans="2:12" ht="15">
      <c r="B8" s="277"/>
      <c r="C8" s="278"/>
      <c r="D8" s="270"/>
      <c r="E8" s="272"/>
      <c r="F8" s="268"/>
      <c r="G8" s="270"/>
      <c r="H8" s="272"/>
      <c r="I8" s="268"/>
      <c r="J8" s="270"/>
      <c r="K8" s="272"/>
      <c r="L8" s="268"/>
    </row>
    <row r="9" spans="2:12" ht="15" customHeight="1">
      <c r="B9" s="277"/>
      <c r="C9" s="278"/>
      <c r="D9" s="270" t="s">
        <v>248</v>
      </c>
      <c r="E9" s="272" t="s">
        <v>249</v>
      </c>
      <c r="F9" s="134" t="s">
        <v>260</v>
      </c>
      <c r="G9" s="270" t="s">
        <v>248</v>
      </c>
      <c r="H9" s="272" t="s">
        <v>249</v>
      </c>
      <c r="I9" s="268" t="s">
        <v>261</v>
      </c>
      <c r="J9" s="270" t="s">
        <v>248</v>
      </c>
      <c r="K9" s="272" t="s">
        <v>249</v>
      </c>
      <c r="L9" s="134" t="s">
        <v>260</v>
      </c>
    </row>
    <row r="10" spans="2:12" ht="15.75" customHeight="1" thickBot="1">
      <c r="B10" s="279"/>
      <c r="C10" s="280"/>
      <c r="D10" s="271"/>
      <c r="E10" s="273"/>
      <c r="F10" s="135" t="s">
        <v>262</v>
      </c>
      <c r="G10" s="271"/>
      <c r="H10" s="273"/>
      <c r="I10" s="269"/>
      <c r="J10" s="271"/>
      <c r="K10" s="273"/>
      <c r="L10" s="135" t="s">
        <v>262</v>
      </c>
    </row>
    <row r="11" spans="2:22" ht="15">
      <c r="B11" s="264" t="s">
        <v>20</v>
      </c>
      <c r="C11" s="136" t="s">
        <v>263</v>
      </c>
      <c r="D11" s="137">
        <v>9</v>
      </c>
      <c r="E11" s="138"/>
      <c r="F11" s="139"/>
      <c r="G11" s="137">
        <v>85</v>
      </c>
      <c r="H11" s="138"/>
      <c r="I11" s="140"/>
      <c r="J11" s="141">
        <v>4.2</v>
      </c>
      <c r="K11" s="138"/>
      <c r="L11" s="142"/>
      <c r="N11" s="143"/>
      <c r="O11" s="143"/>
      <c r="P11" s="143"/>
      <c r="Q11" s="143"/>
      <c r="R11" s="143"/>
      <c r="S11" s="143"/>
      <c r="T11" s="143"/>
      <c r="U11" s="143"/>
      <c r="V11" s="143"/>
    </row>
    <row r="12" spans="2:22" ht="15.75" thickBot="1">
      <c r="B12" s="265"/>
      <c r="C12" s="144" t="s">
        <v>264</v>
      </c>
      <c r="D12" s="145">
        <v>9</v>
      </c>
      <c r="E12" s="146"/>
      <c r="F12" s="147"/>
      <c r="G12" s="145">
        <v>85</v>
      </c>
      <c r="H12" s="146"/>
      <c r="I12" s="148"/>
      <c r="J12" s="149">
        <v>4.2</v>
      </c>
      <c r="K12" s="146"/>
      <c r="L12" s="150"/>
      <c r="N12" s="143"/>
      <c r="O12" s="143"/>
      <c r="P12" s="143"/>
      <c r="Q12" s="143"/>
      <c r="R12" s="143"/>
      <c r="S12" s="143"/>
      <c r="T12" s="143"/>
      <c r="U12" s="143"/>
      <c r="V12" s="143"/>
    </row>
    <row r="13" spans="2:22" ht="15">
      <c r="B13" s="264" t="s">
        <v>45</v>
      </c>
      <c r="C13" s="151" t="s">
        <v>265</v>
      </c>
      <c r="D13" s="152"/>
      <c r="E13" s="153"/>
      <c r="F13" s="154"/>
      <c r="G13" s="152"/>
      <c r="H13" s="153"/>
      <c r="I13" s="154"/>
      <c r="J13" s="152"/>
      <c r="K13" s="153"/>
      <c r="L13" s="155"/>
      <c r="N13" s="143"/>
      <c r="O13" s="143"/>
      <c r="P13" s="143"/>
      <c r="Q13" s="143"/>
      <c r="R13" s="143"/>
      <c r="S13" s="143"/>
      <c r="T13" s="143"/>
      <c r="U13" s="143"/>
      <c r="V13" s="143"/>
    </row>
    <row r="14" spans="2:22" ht="15.75" thickBot="1">
      <c r="B14" s="265"/>
      <c r="C14" s="144" t="s">
        <v>264</v>
      </c>
      <c r="D14" s="156"/>
      <c r="E14" s="157"/>
      <c r="F14" s="158"/>
      <c r="G14" s="156"/>
      <c r="H14" s="157"/>
      <c r="I14" s="158"/>
      <c r="J14" s="156"/>
      <c r="K14" s="157"/>
      <c r="L14" s="159"/>
      <c r="N14" s="143"/>
      <c r="O14" s="143"/>
      <c r="P14" s="143"/>
      <c r="Q14" s="143"/>
      <c r="R14" s="143"/>
      <c r="S14" s="143"/>
      <c r="T14" s="143"/>
      <c r="U14" s="143"/>
      <c r="V14" s="143"/>
    </row>
    <row r="15" spans="2:22" ht="15">
      <c r="B15" s="264" t="s">
        <v>229</v>
      </c>
      <c r="C15" s="160" t="s">
        <v>266</v>
      </c>
      <c r="D15" s="137"/>
      <c r="E15" s="138"/>
      <c r="F15" s="140"/>
      <c r="G15" s="137"/>
      <c r="H15" s="138"/>
      <c r="I15" s="140"/>
      <c r="J15" s="137"/>
      <c r="K15" s="138"/>
      <c r="L15" s="142"/>
      <c r="N15" s="143"/>
      <c r="O15" s="143"/>
      <c r="P15" s="143"/>
      <c r="Q15" s="143"/>
      <c r="R15" s="143"/>
      <c r="S15" s="143"/>
      <c r="T15" s="143"/>
      <c r="U15" s="143"/>
      <c r="V15" s="143"/>
    </row>
    <row r="16" spans="2:22" ht="26.25" thickBot="1">
      <c r="B16" s="265"/>
      <c r="C16" s="161" t="s">
        <v>267</v>
      </c>
      <c r="D16" s="145"/>
      <c r="E16" s="146"/>
      <c r="F16" s="148"/>
      <c r="G16" s="145"/>
      <c r="H16" s="146"/>
      <c r="I16" s="148"/>
      <c r="J16" s="162"/>
      <c r="K16" s="149"/>
      <c r="L16" s="163"/>
      <c r="N16" s="143"/>
      <c r="O16" s="143"/>
      <c r="P16" s="143"/>
      <c r="Q16" s="143"/>
      <c r="R16" s="143"/>
      <c r="S16" s="143"/>
      <c r="T16" s="143"/>
      <c r="U16" s="143"/>
      <c r="V16" s="143"/>
    </row>
    <row r="17" spans="2:22" ht="15">
      <c r="B17" s="264" t="s">
        <v>231</v>
      </c>
      <c r="C17" s="164" t="s">
        <v>268</v>
      </c>
      <c r="D17" s="137"/>
      <c r="E17" s="138"/>
      <c r="F17" s="140"/>
      <c r="G17" s="137"/>
      <c r="H17" s="138"/>
      <c r="I17" s="140"/>
      <c r="J17" s="165"/>
      <c r="K17" s="141"/>
      <c r="L17" s="142"/>
      <c r="N17" s="143"/>
      <c r="O17" s="143"/>
      <c r="P17" s="143"/>
      <c r="Q17" s="143"/>
      <c r="R17" s="143"/>
      <c r="S17" s="143"/>
      <c r="T17" s="143"/>
      <c r="U17" s="143"/>
      <c r="V17" s="143"/>
    </row>
    <row r="18" spans="2:22" ht="26.25" thickBot="1">
      <c r="B18" s="265"/>
      <c r="C18" s="161" t="s">
        <v>267</v>
      </c>
      <c r="D18" s="145"/>
      <c r="E18" s="146"/>
      <c r="F18" s="148"/>
      <c r="G18" s="145"/>
      <c r="H18" s="146"/>
      <c r="I18" s="148"/>
      <c r="J18" s="162"/>
      <c r="K18" s="149"/>
      <c r="L18" s="163"/>
      <c r="N18" s="143"/>
      <c r="O18" s="143"/>
      <c r="P18" s="143"/>
      <c r="Q18" s="143"/>
      <c r="R18" s="143"/>
      <c r="S18" s="143"/>
      <c r="T18" s="143"/>
      <c r="U18" s="143"/>
      <c r="V18" s="143"/>
    </row>
    <row r="19" spans="2:22" ht="15">
      <c r="B19" s="264" t="s">
        <v>269</v>
      </c>
      <c r="C19" s="166" t="s">
        <v>270</v>
      </c>
      <c r="D19" s="137"/>
      <c r="E19" s="138"/>
      <c r="F19" s="140"/>
      <c r="G19" s="137"/>
      <c r="H19" s="138"/>
      <c r="I19" s="140"/>
      <c r="J19" s="165"/>
      <c r="K19" s="141"/>
      <c r="L19" s="142"/>
      <c r="N19" s="143"/>
      <c r="O19" s="143"/>
      <c r="P19" s="143"/>
      <c r="Q19" s="143"/>
      <c r="R19" s="143"/>
      <c r="S19" s="143"/>
      <c r="T19" s="143"/>
      <c r="U19" s="143"/>
      <c r="V19" s="143"/>
    </row>
    <row r="20" spans="2:22" ht="26.25" thickBot="1">
      <c r="B20" s="265"/>
      <c r="C20" s="161" t="s">
        <v>267</v>
      </c>
      <c r="D20" s="145"/>
      <c r="E20" s="146"/>
      <c r="F20" s="148"/>
      <c r="G20" s="145"/>
      <c r="H20" s="146"/>
      <c r="I20" s="148"/>
      <c r="J20" s="162"/>
      <c r="K20" s="149"/>
      <c r="L20" s="163"/>
      <c r="N20" s="143"/>
      <c r="O20" s="143"/>
      <c r="P20" s="143"/>
      <c r="Q20" s="143"/>
      <c r="R20" s="143"/>
      <c r="S20" s="143"/>
      <c r="T20" s="143"/>
      <c r="U20" s="143"/>
      <c r="V20" s="143"/>
    </row>
    <row r="21" spans="2:22" ht="15.75" thickBot="1">
      <c r="B21" s="167" t="s">
        <v>271</v>
      </c>
      <c r="C21" s="168" t="s">
        <v>272</v>
      </c>
      <c r="D21" s="169"/>
      <c r="E21" s="170"/>
      <c r="F21" s="171"/>
      <c r="G21" s="169"/>
      <c r="H21" s="170"/>
      <c r="I21" s="171"/>
      <c r="J21" s="172"/>
      <c r="K21" s="173"/>
      <c r="L21" s="174"/>
      <c r="N21" s="143"/>
      <c r="O21" s="143"/>
      <c r="P21" s="143"/>
      <c r="Q21" s="143"/>
      <c r="R21" s="143"/>
      <c r="S21" s="143"/>
      <c r="T21" s="143"/>
      <c r="U21" s="143"/>
      <c r="V21" s="143"/>
    </row>
    <row r="22" spans="3:12" ht="15">
      <c r="C22" s="175"/>
      <c r="D22" s="176"/>
      <c r="E22" s="176"/>
      <c r="F22" s="176"/>
      <c r="G22" s="176"/>
      <c r="H22" s="176"/>
      <c r="I22" s="176"/>
      <c r="J22" s="176"/>
      <c r="K22" s="176"/>
      <c r="L22" s="176"/>
    </row>
    <row r="23" spans="3:12" ht="45" customHeight="1">
      <c r="C23" s="266" t="s">
        <v>273</v>
      </c>
      <c r="D23" s="266"/>
      <c r="E23" s="266"/>
      <c r="F23" s="266"/>
      <c r="G23" s="266"/>
      <c r="H23" s="266"/>
      <c r="I23" s="266"/>
      <c r="J23" s="266"/>
      <c r="K23" s="266"/>
      <c r="L23" s="266"/>
    </row>
    <row r="24" spans="3:12" ht="97.5" customHeight="1">
      <c r="C24" s="267" t="s">
        <v>274</v>
      </c>
      <c r="D24" s="267"/>
      <c r="E24" s="267"/>
      <c r="F24" s="267"/>
      <c r="G24" s="267"/>
      <c r="H24" s="267"/>
      <c r="I24" s="267"/>
      <c r="J24" s="267"/>
      <c r="K24" s="267"/>
      <c r="L24" s="267"/>
    </row>
    <row r="25" spans="3:12" ht="15">
      <c r="C25" s="175"/>
      <c r="D25" s="176"/>
      <c r="E25" s="176"/>
      <c r="F25" s="176"/>
      <c r="G25" s="176"/>
      <c r="H25" s="176"/>
      <c r="I25" s="176"/>
      <c r="J25" s="176"/>
      <c r="K25" s="176"/>
      <c r="L25" s="176"/>
    </row>
    <row r="26" spans="3:12" ht="15">
      <c r="C26" s="175"/>
      <c r="D26" s="176"/>
      <c r="E26" s="176"/>
      <c r="F26" s="176"/>
      <c r="G26" s="176"/>
      <c r="H26" s="176"/>
      <c r="I26" s="176"/>
      <c r="J26" s="176"/>
      <c r="K26" s="176"/>
      <c r="L26" s="176"/>
    </row>
    <row r="27" spans="3:12" ht="15">
      <c r="C27" s="175"/>
      <c r="D27" s="176"/>
      <c r="E27" s="176"/>
      <c r="F27" s="176"/>
      <c r="G27" s="176"/>
      <c r="H27" s="176"/>
      <c r="I27" s="176"/>
      <c r="J27" s="176"/>
      <c r="K27" s="176"/>
      <c r="L27" s="176"/>
    </row>
    <row r="28" spans="3:12" ht="15">
      <c r="C28" s="175"/>
      <c r="D28" s="176"/>
      <c r="E28" s="176"/>
      <c r="F28" s="176"/>
      <c r="G28" s="176"/>
      <c r="H28" s="176"/>
      <c r="I28" s="176"/>
      <c r="J28" s="176"/>
      <c r="K28" s="176"/>
      <c r="L28" s="176"/>
    </row>
    <row r="29" spans="3:12" ht="15">
      <c r="C29" s="175"/>
      <c r="D29" s="176"/>
      <c r="E29" s="176"/>
      <c r="F29" s="176"/>
      <c r="G29" s="176"/>
      <c r="H29" s="176"/>
      <c r="I29" s="176"/>
      <c r="J29" s="176"/>
      <c r="K29" s="176"/>
      <c r="L29" s="176"/>
    </row>
    <row r="30" spans="3:12" ht="15">
      <c r="C30" s="175"/>
      <c r="D30" s="176"/>
      <c r="E30" s="176"/>
      <c r="F30" s="176"/>
      <c r="G30" s="176"/>
      <c r="H30" s="176"/>
      <c r="I30" s="176"/>
      <c r="J30" s="176"/>
      <c r="K30" s="176"/>
      <c r="L30" s="176"/>
    </row>
    <row r="31" spans="3:12" ht="15">
      <c r="C31" s="175"/>
      <c r="D31" s="176"/>
      <c r="E31" s="176"/>
      <c r="F31" s="176"/>
      <c r="G31" s="176"/>
      <c r="H31" s="176"/>
      <c r="I31" s="176"/>
      <c r="J31" s="176"/>
      <c r="K31" s="176"/>
      <c r="L31" s="176"/>
    </row>
  </sheetData>
  <sheetProtection/>
  <mergeCells count="26">
    <mergeCell ref="B4:L4"/>
    <mergeCell ref="D1:E1"/>
    <mergeCell ref="I1:J1"/>
    <mergeCell ref="K1:L1"/>
    <mergeCell ref="B2:L2"/>
    <mergeCell ref="B3:L3"/>
    <mergeCell ref="B5:L5"/>
    <mergeCell ref="C6:L6"/>
    <mergeCell ref="B7:C10"/>
    <mergeCell ref="D7:F8"/>
    <mergeCell ref="G7:I8"/>
    <mergeCell ref="J7:L8"/>
    <mergeCell ref="D9:D10"/>
    <mergeCell ref="E9:E10"/>
    <mergeCell ref="G9:G10"/>
    <mergeCell ref="H9:H10"/>
    <mergeCell ref="B17:B18"/>
    <mergeCell ref="B19:B20"/>
    <mergeCell ref="C23:L23"/>
    <mergeCell ref="C24:L24"/>
    <mergeCell ref="I9:I10"/>
    <mergeCell ref="J9:J10"/>
    <mergeCell ref="K9:K10"/>
    <mergeCell ref="B11:B12"/>
    <mergeCell ref="B13:B14"/>
    <mergeCell ref="B15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2"/>
  <sheetViews>
    <sheetView zoomScale="80" zoomScaleNormal="80" zoomScalePageLayoutView="0" workbookViewId="0" topLeftCell="A1">
      <selection activeCell="B7" sqref="B7:F8"/>
    </sheetView>
  </sheetViews>
  <sheetFormatPr defaultColWidth="9.140625" defaultRowHeight="15"/>
  <cols>
    <col min="1" max="2" width="9.140625" style="15" customWidth="1"/>
    <col min="3" max="3" width="34.28125" style="15" customWidth="1"/>
    <col min="4" max="9" width="13.57421875" style="15" customWidth="1"/>
    <col min="10" max="16384" width="9.140625" style="15" customWidth="1"/>
  </cols>
  <sheetData>
    <row r="1" spans="4:9" ht="78" customHeight="1">
      <c r="D1" s="295"/>
      <c r="E1" s="295"/>
      <c r="G1" s="285" t="s">
        <v>275</v>
      </c>
      <c r="H1" s="285"/>
      <c r="I1" s="285"/>
    </row>
    <row r="2" spans="4:5" ht="22.5" customHeight="1">
      <c r="D2" s="178"/>
      <c r="E2" s="178"/>
    </row>
    <row r="3" spans="3:9" ht="17.25">
      <c r="C3" s="230" t="s">
        <v>276</v>
      </c>
      <c r="D3" s="230"/>
      <c r="E3" s="230"/>
      <c r="F3" s="230"/>
      <c r="G3" s="230"/>
      <c r="H3" s="230"/>
      <c r="I3" s="179"/>
    </row>
    <row r="4" spans="3:9" ht="21.75" customHeight="1">
      <c r="C4" s="287" t="s">
        <v>277</v>
      </c>
      <c r="D4" s="287"/>
      <c r="E4" s="287"/>
      <c r="F4" s="287"/>
      <c r="G4" s="287"/>
      <c r="H4" s="287"/>
      <c r="I4" s="179"/>
    </row>
    <row r="5" spans="2:9" ht="27" customHeight="1">
      <c r="B5" s="274" t="s">
        <v>108</v>
      </c>
      <c r="C5" s="274"/>
      <c r="D5" s="274"/>
      <c r="E5" s="274"/>
      <c r="F5" s="274"/>
      <c r="G5" s="274"/>
      <c r="H5" s="274"/>
      <c r="I5" s="274"/>
    </row>
    <row r="6" spans="2:9" ht="20.25" customHeight="1" thickBot="1">
      <c r="B6" s="296" t="s">
        <v>157</v>
      </c>
      <c r="C6" s="296"/>
      <c r="D6" s="296"/>
      <c r="E6" s="296"/>
      <c r="F6" s="296"/>
      <c r="G6" s="296"/>
      <c r="H6" s="296"/>
      <c r="I6" s="296"/>
    </row>
    <row r="7" spans="2:9" ht="30" customHeight="1">
      <c r="B7" s="288" t="s">
        <v>256</v>
      </c>
      <c r="C7" s="289"/>
      <c r="D7" s="292" t="s">
        <v>278</v>
      </c>
      <c r="E7" s="293"/>
      <c r="F7" s="294"/>
      <c r="G7" s="292" t="s">
        <v>258</v>
      </c>
      <c r="H7" s="293"/>
      <c r="I7" s="294"/>
    </row>
    <row r="8" spans="2:9" ht="15.75" thickBot="1">
      <c r="B8" s="290"/>
      <c r="C8" s="291"/>
      <c r="D8" s="180" t="s">
        <v>248</v>
      </c>
      <c r="E8" s="181" t="s">
        <v>249</v>
      </c>
      <c r="F8" s="182" t="s">
        <v>261</v>
      </c>
      <c r="G8" s="180" t="s">
        <v>248</v>
      </c>
      <c r="H8" s="181" t="s">
        <v>249</v>
      </c>
      <c r="I8" s="182" t="s">
        <v>261</v>
      </c>
    </row>
    <row r="9" spans="2:16" ht="15">
      <c r="B9" s="264" t="s">
        <v>20</v>
      </c>
      <c r="C9" s="136" t="s">
        <v>263</v>
      </c>
      <c r="D9" s="183">
        <v>9</v>
      </c>
      <c r="E9" s="184"/>
      <c r="F9" s="185"/>
      <c r="G9" s="183">
        <v>85</v>
      </c>
      <c r="H9" s="184"/>
      <c r="I9" s="185"/>
      <c r="K9" s="143"/>
      <c r="L9" s="143"/>
      <c r="M9" s="143"/>
      <c r="N9" s="143"/>
      <c r="O9" s="143"/>
      <c r="P9" s="143"/>
    </row>
    <row r="10" spans="2:16" ht="15.75" thickBot="1">
      <c r="B10" s="265"/>
      <c r="C10" s="144" t="s">
        <v>264</v>
      </c>
      <c r="D10" s="186">
        <v>9</v>
      </c>
      <c r="E10" s="187"/>
      <c r="F10" s="188"/>
      <c r="G10" s="186">
        <v>85</v>
      </c>
      <c r="H10" s="187"/>
      <c r="I10" s="188"/>
      <c r="K10" s="143"/>
      <c r="L10" s="143"/>
      <c r="M10" s="143"/>
      <c r="N10" s="143"/>
      <c r="O10" s="143"/>
      <c r="P10" s="143"/>
    </row>
    <row r="11" spans="2:16" ht="15">
      <c r="B11" s="264" t="s">
        <v>45</v>
      </c>
      <c r="C11" s="189" t="s">
        <v>265</v>
      </c>
      <c r="D11" s="190"/>
      <c r="E11" s="191"/>
      <c r="F11" s="192"/>
      <c r="G11" s="190"/>
      <c r="H11" s="191"/>
      <c r="I11" s="192"/>
      <c r="K11" s="143"/>
      <c r="L11" s="143"/>
      <c r="M11" s="143"/>
      <c r="N11" s="143"/>
      <c r="O11" s="143"/>
      <c r="P11" s="143"/>
    </row>
    <row r="12" spans="2:16" ht="15.75" thickBot="1">
      <c r="B12" s="265"/>
      <c r="C12" s="144" t="s">
        <v>279</v>
      </c>
      <c r="D12" s="193"/>
      <c r="E12" s="194"/>
      <c r="F12" s="195"/>
      <c r="G12" s="193"/>
      <c r="H12" s="194"/>
      <c r="I12" s="195"/>
      <c r="K12" s="143"/>
      <c r="L12" s="143"/>
      <c r="M12" s="143"/>
      <c r="N12" s="143"/>
      <c r="O12" s="143"/>
      <c r="P12" s="143"/>
    </row>
    <row r="13" spans="2:16" ht="15">
      <c r="B13" s="264" t="s">
        <v>229</v>
      </c>
      <c r="C13" s="160" t="s">
        <v>266</v>
      </c>
      <c r="D13" s="190"/>
      <c r="E13" s="191"/>
      <c r="F13" s="192"/>
      <c r="G13" s="190"/>
      <c r="H13" s="191"/>
      <c r="I13" s="192"/>
      <c r="K13" s="143"/>
      <c r="L13" s="143"/>
      <c r="M13" s="143"/>
      <c r="N13" s="143"/>
      <c r="O13" s="143"/>
      <c r="P13" s="143"/>
    </row>
    <row r="14" spans="2:16" ht="26.25" thickBot="1">
      <c r="B14" s="265"/>
      <c r="C14" s="161" t="s">
        <v>267</v>
      </c>
      <c r="D14" s="193"/>
      <c r="E14" s="194"/>
      <c r="F14" s="195"/>
      <c r="G14" s="193"/>
      <c r="H14" s="194"/>
      <c r="I14" s="195"/>
      <c r="K14" s="143"/>
      <c r="L14" s="143"/>
      <c r="M14" s="143"/>
      <c r="N14" s="143"/>
      <c r="O14" s="143"/>
      <c r="P14" s="143"/>
    </row>
    <row r="15" spans="2:16" ht="15">
      <c r="B15" s="264" t="s">
        <v>231</v>
      </c>
      <c r="C15" s="164" t="s">
        <v>268</v>
      </c>
      <c r="D15" s="190"/>
      <c r="E15" s="191"/>
      <c r="F15" s="192"/>
      <c r="G15" s="190"/>
      <c r="H15" s="191"/>
      <c r="I15" s="192"/>
      <c r="K15" s="143"/>
      <c r="L15" s="143"/>
      <c r="M15" s="143"/>
      <c r="N15" s="143"/>
      <c r="O15" s="143"/>
      <c r="P15" s="143"/>
    </row>
    <row r="16" spans="2:16" ht="26.25" thickBot="1">
      <c r="B16" s="265"/>
      <c r="C16" s="161" t="s">
        <v>267</v>
      </c>
      <c r="D16" s="193"/>
      <c r="E16" s="194"/>
      <c r="F16" s="195"/>
      <c r="G16" s="193"/>
      <c r="H16" s="194"/>
      <c r="I16" s="195"/>
      <c r="K16" s="143"/>
      <c r="L16" s="143"/>
      <c r="M16" s="143"/>
      <c r="N16" s="143"/>
      <c r="O16" s="143"/>
      <c r="P16" s="143"/>
    </row>
    <row r="17" spans="2:16" ht="15">
      <c r="B17" s="264" t="s">
        <v>269</v>
      </c>
      <c r="C17" s="196" t="s">
        <v>270</v>
      </c>
      <c r="D17" s="197"/>
      <c r="E17" s="198"/>
      <c r="F17" s="199"/>
      <c r="G17" s="197"/>
      <c r="H17" s="198"/>
      <c r="I17" s="199"/>
      <c r="K17" s="143"/>
      <c r="L17" s="143"/>
      <c r="M17" s="143"/>
      <c r="N17" s="143"/>
      <c r="O17" s="143"/>
      <c r="P17" s="143"/>
    </row>
    <row r="18" spans="2:16" ht="26.25" thickBot="1">
      <c r="B18" s="265"/>
      <c r="C18" s="161" t="s">
        <v>267</v>
      </c>
      <c r="D18" s="200"/>
      <c r="E18" s="201"/>
      <c r="F18" s="202"/>
      <c r="G18" s="200"/>
      <c r="H18" s="201"/>
      <c r="I18" s="202"/>
      <c r="K18" s="143"/>
      <c r="L18" s="143"/>
      <c r="M18" s="143"/>
      <c r="N18" s="143"/>
      <c r="O18" s="143"/>
      <c r="P18" s="143"/>
    </row>
    <row r="19" spans="2:9" ht="15.75" thickBot="1">
      <c r="B19" s="203" t="s">
        <v>271</v>
      </c>
      <c r="C19" s="204" t="s">
        <v>272</v>
      </c>
      <c r="D19" s="205"/>
      <c r="E19" s="206"/>
      <c r="F19" s="207"/>
      <c r="G19" s="205"/>
      <c r="H19" s="206"/>
      <c r="I19" s="207"/>
    </row>
    <row r="20" spans="2:9" ht="15">
      <c r="B20" s="40"/>
      <c r="C20" s="208"/>
      <c r="D20" s="40"/>
      <c r="E20" s="40"/>
      <c r="F20" s="40"/>
      <c r="G20" s="40"/>
      <c r="H20" s="40"/>
      <c r="I20" s="40"/>
    </row>
    <row r="21" spans="3:10" ht="31.5" customHeight="1">
      <c r="C21" s="266" t="s">
        <v>273</v>
      </c>
      <c r="D21" s="266"/>
      <c r="E21" s="266"/>
      <c r="F21" s="266"/>
      <c r="G21" s="266"/>
      <c r="H21" s="266"/>
      <c r="I21" s="266"/>
      <c r="J21" s="209"/>
    </row>
    <row r="22" spans="3:9" ht="107.25" customHeight="1">
      <c r="C22" s="267" t="s">
        <v>274</v>
      </c>
      <c r="D22" s="267"/>
      <c r="E22" s="267"/>
      <c r="F22" s="267"/>
      <c r="G22" s="267"/>
      <c r="H22" s="267"/>
      <c r="I22" s="267"/>
    </row>
  </sheetData>
  <sheetProtection/>
  <mergeCells count="16">
    <mergeCell ref="B6:I6"/>
    <mergeCell ref="D1:E1"/>
    <mergeCell ref="G1:I1"/>
    <mergeCell ref="C3:H3"/>
    <mergeCell ref="C4:H4"/>
    <mergeCell ref="B5:I5"/>
    <mergeCell ref="B15:B16"/>
    <mergeCell ref="B17:B18"/>
    <mergeCell ref="C21:I21"/>
    <mergeCell ref="C22:I22"/>
    <mergeCell ref="B7:C8"/>
    <mergeCell ref="D7:F7"/>
    <mergeCell ref="G7:I7"/>
    <mergeCell ref="B9:B10"/>
    <mergeCell ref="B11:B12"/>
    <mergeCell ref="B13:B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2">
      <selection activeCell="F26" sqref="F26"/>
    </sheetView>
  </sheetViews>
  <sheetFormatPr defaultColWidth="9.140625" defaultRowHeight="15"/>
  <cols>
    <col min="2" max="2" width="20.28125" style="0" customWidth="1"/>
    <col min="3" max="3" width="14.57421875" style="0" customWidth="1"/>
    <col min="4" max="4" width="14.7109375" style="0" customWidth="1"/>
    <col min="5" max="6" width="13.8515625" style="0" customWidth="1"/>
  </cols>
  <sheetData>
    <row r="1" spans="1:6" ht="15">
      <c r="A1" s="210" t="s">
        <v>34</v>
      </c>
      <c r="B1" s="210"/>
      <c r="C1" s="210"/>
      <c r="D1" s="210"/>
      <c r="E1" s="210"/>
      <c r="F1" s="210"/>
    </row>
    <row r="2" spans="1:6" ht="15">
      <c r="A2" s="210" t="s">
        <v>1</v>
      </c>
      <c r="B2" s="210"/>
      <c r="C2" s="210"/>
      <c r="D2" s="210"/>
      <c r="E2" s="210"/>
      <c r="F2" s="210"/>
    </row>
    <row r="3" spans="1:6" ht="15">
      <c r="A3" s="210" t="s">
        <v>2</v>
      </c>
      <c r="B3" s="210"/>
      <c r="C3" s="210"/>
      <c r="D3" s="210"/>
      <c r="E3" s="210"/>
      <c r="F3" s="210"/>
    </row>
    <row r="4" spans="1:6" ht="15">
      <c r="A4" s="210" t="s">
        <v>3</v>
      </c>
      <c r="B4" s="210"/>
      <c r="C4" s="210"/>
      <c r="D4" s="210"/>
      <c r="E4" s="210"/>
      <c r="F4" s="210"/>
    </row>
    <row r="5" spans="1:6" ht="15">
      <c r="A5" s="210" t="s">
        <v>4</v>
      </c>
      <c r="B5" s="210"/>
      <c r="C5" s="210"/>
      <c r="D5" s="210"/>
      <c r="E5" s="210"/>
      <c r="F5" s="210"/>
    </row>
    <row r="6" spans="1:6" ht="15">
      <c r="A6" s="210" t="s">
        <v>5</v>
      </c>
      <c r="B6" s="210"/>
      <c r="C6" s="210"/>
      <c r="D6" s="210"/>
      <c r="E6" s="210"/>
      <c r="F6" s="210"/>
    </row>
    <row r="7" spans="1:6" ht="15">
      <c r="A7" s="1"/>
      <c r="B7" s="2"/>
      <c r="C7" s="2"/>
      <c r="D7" s="2"/>
      <c r="E7" s="2"/>
      <c r="F7" s="2"/>
    </row>
    <row r="8" spans="1:6" ht="15">
      <c r="A8" s="211" t="s">
        <v>6</v>
      </c>
      <c r="B8" s="211"/>
      <c r="C8" s="211"/>
      <c r="D8" s="211"/>
      <c r="E8" s="211"/>
      <c r="F8" s="211"/>
    </row>
    <row r="9" spans="1:6" ht="15">
      <c r="A9" s="211" t="s">
        <v>35</v>
      </c>
      <c r="B9" s="211"/>
      <c r="C9" s="211"/>
      <c r="D9" s="211"/>
      <c r="E9" s="211"/>
      <c r="F9" s="211"/>
    </row>
    <row r="10" spans="1:6" ht="15">
      <c r="A10" s="211" t="s">
        <v>36</v>
      </c>
      <c r="B10" s="211"/>
      <c r="C10" s="211"/>
      <c r="D10" s="211"/>
      <c r="E10" s="211"/>
      <c r="F10" s="211"/>
    </row>
    <row r="11" spans="1:6" ht="15">
      <c r="A11" s="211" t="s">
        <v>37</v>
      </c>
      <c r="B11" s="211"/>
      <c r="C11" s="211"/>
      <c r="D11" s="211"/>
      <c r="E11" s="211"/>
      <c r="F11" s="211"/>
    </row>
    <row r="12" spans="1:6" ht="15">
      <c r="A12" s="1"/>
      <c r="B12" s="2"/>
      <c r="C12" s="2"/>
      <c r="D12" s="2"/>
      <c r="E12" s="2"/>
      <c r="F12" s="2"/>
    </row>
    <row r="13" spans="1:6" ht="27.75" customHeight="1">
      <c r="A13" s="212" t="s">
        <v>13</v>
      </c>
      <c r="B13" s="212" t="s">
        <v>38</v>
      </c>
      <c r="C13" s="212" t="s">
        <v>39</v>
      </c>
      <c r="D13" s="212"/>
      <c r="E13" s="212"/>
      <c r="F13" s="212" t="s">
        <v>40</v>
      </c>
    </row>
    <row r="14" spans="1:6" ht="51">
      <c r="A14" s="212"/>
      <c r="B14" s="212"/>
      <c r="C14" s="3" t="s">
        <v>41</v>
      </c>
      <c r="D14" s="3" t="s">
        <v>42</v>
      </c>
      <c r="E14" s="3" t="s">
        <v>43</v>
      </c>
      <c r="F14" s="212"/>
    </row>
    <row r="15" spans="1:6" ht="1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</row>
    <row r="16" spans="1:6" ht="51">
      <c r="A16" s="3" t="s">
        <v>20</v>
      </c>
      <c r="B16" s="6" t="s">
        <v>44</v>
      </c>
      <c r="C16" s="7">
        <f>D16*F16</f>
        <v>27846.657183455885</v>
      </c>
      <c r="D16" s="3">
        <f>'[1]Лист1'!D35</f>
        <v>12</v>
      </c>
      <c r="E16" s="3">
        <f>'[1]Лист1'!C36</f>
        <v>117</v>
      </c>
      <c r="F16" s="7">
        <f>'[1]Лист1'!C12</f>
        <v>2320.5547652879904</v>
      </c>
    </row>
    <row r="17" spans="1:6" ht="63.75">
      <c r="A17" s="3" t="s">
        <v>45</v>
      </c>
      <c r="B17" s="6" t="s">
        <v>46</v>
      </c>
      <c r="C17" s="7">
        <f>D17*F17</f>
        <v>48794.07867193481</v>
      </c>
      <c r="D17" s="3">
        <f>D16</f>
        <v>12</v>
      </c>
      <c r="E17" s="3">
        <f>E16</f>
        <v>117</v>
      </c>
      <c r="F17" s="7">
        <f>'[1]Лист1'!D12</f>
        <v>4066.1732226612344</v>
      </c>
    </row>
  </sheetData>
  <sheetProtection/>
  <mergeCells count="14">
    <mergeCell ref="A8:F8"/>
    <mergeCell ref="A9:F9"/>
    <mergeCell ref="A10:F10"/>
    <mergeCell ref="A11:F11"/>
    <mergeCell ref="A13:A14"/>
    <mergeCell ref="B13:B14"/>
    <mergeCell ref="C13:E13"/>
    <mergeCell ref="F13:F14"/>
    <mergeCell ref="A6:F6"/>
    <mergeCell ref="A1:F1"/>
    <mergeCell ref="A2:F2"/>
    <mergeCell ref="A3:F3"/>
    <mergeCell ref="A4:F4"/>
    <mergeCell ref="A5:F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28">
      <selection activeCell="H12" sqref="H12"/>
    </sheetView>
  </sheetViews>
  <sheetFormatPr defaultColWidth="9.140625" defaultRowHeight="15"/>
  <cols>
    <col min="2" max="2" width="30.57421875" style="0" customWidth="1"/>
    <col min="3" max="3" width="12.00390625" style="0" customWidth="1"/>
    <col min="4" max="4" width="13.57421875" style="0" customWidth="1"/>
    <col min="5" max="5" width="12.57421875" style="0" customWidth="1"/>
  </cols>
  <sheetData>
    <row r="1" spans="1:5" ht="15">
      <c r="A1" s="210" t="s">
        <v>47</v>
      </c>
      <c r="B1" s="210"/>
      <c r="C1" s="210"/>
      <c r="D1" s="210"/>
      <c r="E1" s="210"/>
    </row>
    <row r="2" spans="1:5" ht="15">
      <c r="A2" s="210" t="s">
        <v>1</v>
      </c>
      <c r="B2" s="210"/>
      <c r="C2" s="210"/>
      <c r="D2" s="210"/>
      <c r="E2" s="210"/>
    </row>
    <row r="3" spans="1:5" ht="15">
      <c r="A3" s="210" t="s">
        <v>2</v>
      </c>
      <c r="B3" s="210"/>
      <c r="C3" s="210"/>
      <c r="D3" s="210"/>
      <c r="E3" s="210"/>
    </row>
    <row r="4" spans="1:5" ht="15">
      <c r="A4" s="210" t="s">
        <v>3</v>
      </c>
      <c r="B4" s="210"/>
      <c r="C4" s="210"/>
      <c r="D4" s="210"/>
      <c r="E4" s="210"/>
    </row>
    <row r="5" spans="1:5" ht="15">
      <c r="A5" s="210" t="s">
        <v>4</v>
      </c>
      <c r="B5" s="210"/>
      <c r="C5" s="210"/>
      <c r="D5" s="210"/>
      <c r="E5" s="210"/>
    </row>
    <row r="6" spans="1:5" ht="15">
      <c r="A6" s="210" t="s">
        <v>5</v>
      </c>
      <c r="B6" s="210"/>
      <c r="C6" s="210"/>
      <c r="D6" s="210"/>
      <c r="E6" s="210"/>
    </row>
    <row r="7" spans="1:5" ht="15">
      <c r="A7" s="1"/>
      <c r="B7" s="2"/>
      <c r="C7" s="2"/>
      <c r="D7" s="2"/>
      <c r="E7" s="2"/>
    </row>
    <row r="8" spans="1:5" ht="15">
      <c r="A8" s="211" t="s">
        <v>48</v>
      </c>
      <c r="B8" s="211"/>
      <c r="C8" s="211"/>
      <c r="D8" s="211"/>
      <c r="E8" s="211"/>
    </row>
    <row r="9" spans="1:5" ht="15">
      <c r="A9" s="211" t="s">
        <v>49</v>
      </c>
      <c r="B9" s="211"/>
      <c r="C9" s="211"/>
      <c r="D9" s="211"/>
      <c r="E9" s="211"/>
    </row>
    <row r="10" spans="1:5" ht="15">
      <c r="A10" s="211" t="s">
        <v>50</v>
      </c>
      <c r="B10" s="211"/>
      <c r="C10" s="211"/>
      <c r="D10" s="211"/>
      <c r="E10" s="211"/>
    </row>
    <row r="11" spans="1:5" ht="15">
      <c r="A11" s="211" t="s">
        <v>51</v>
      </c>
      <c r="B11" s="211"/>
      <c r="C11" s="211"/>
      <c r="D11" s="211"/>
      <c r="E11" s="211"/>
    </row>
    <row r="12" spans="1:5" ht="15">
      <c r="A12" s="211" t="s">
        <v>52</v>
      </c>
      <c r="B12" s="211"/>
      <c r="C12" s="211"/>
      <c r="D12" s="211"/>
      <c r="E12" s="211"/>
    </row>
    <row r="13" spans="1:5" ht="15">
      <c r="A13" s="1"/>
      <c r="B13" s="2"/>
      <c r="C13" s="2"/>
      <c r="D13" s="2"/>
      <c r="E13" s="2"/>
    </row>
    <row r="14" spans="1:5" ht="15">
      <c r="A14" s="211" t="s">
        <v>53</v>
      </c>
      <c r="B14" s="211"/>
      <c r="C14" s="211"/>
      <c r="D14" s="211"/>
      <c r="E14" s="211"/>
    </row>
    <row r="15" spans="1:5" ht="15">
      <c r="A15" s="213" t="s">
        <v>54</v>
      </c>
      <c r="B15" s="213"/>
      <c r="C15" s="213"/>
      <c r="D15" s="213"/>
      <c r="E15" s="213"/>
    </row>
    <row r="16" spans="1:5" ht="15">
      <c r="A16" s="1"/>
      <c r="B16" s="2"/>
      <c r="C16" s="2"/>
      <c r="D16" s="2"/>
      <c r="E16" s="2"/>
    </row>
    <row r="17" spans="1:5" ht="15">
      <c r="A17" s="214" t="s">
        <v>55</v>
      </c>
      <c r="B17" s="214"/>
      <c r="C17" s="214"/>
      <c r="D17" s="214"/>
      <c r="E17" s="214"/>
    </row>
    <row r="18" spans="1:5" ht="89.25">
      <c r="A18" s="3" t="s">
        <v>13</v>
      </c>
      <c r="B18" s="3" t="s">
        <v>56</v>
      </c>
      <c r="C18" s="3" t="s">
        <v>57</v>
      </c>
      <c r="D18" s="3" t="s">
        <v>58</v>
      </c>
      <c r="E18" s="3" t="s">
        <v>59</v>
      </c>
    </row>
    <row r="19" spans="1:5" ht="15">
      <c r="A19" s="3">
        <v>1</v>
      </c>
      <c r="B19" s="3">
        <v>2</v>
      </c>
      <c r="C19" s="3">
        <v>3</v>
      </c>
      <c r="D19" s="3">
        <v>4</v>
      </c>
      <c r="E19" s="3">
        <v>5</v>
      </c>
    </row>
    <row r="20" spans="1:5" ht="38.25">
      <c r="A20" s="3" t="s">
        <v>20</v>
      </c>
      <c r="B20" s="6" t="s">
        <v>60</v>
      </c>
      <c r="C20" s="7">
        <f>C21+C22+C23+C24+C25+C34</f>
        <v>76.6407358553907</v>
      </c>
      <c r="D20" s="7">
        <f>D21+D22+D23+D24+D25+D34</f>
        <v>71.49280000000002</v>
      </c>
      <c r="E20" s="7">
        <f>E21+E22+E23+E24+E25+E34</f>
        <v>96.29863999999998</v>
      </c>
    </row>
    <row r="21" spans="1:5" ht="15">
      <c r="A21" s="3" t="s">
        <v>61</v>
      </c>
      <c r="B21" s="6" t="s">
        <v>62</v>
      </c>
      <c r="C21" s="7">
        <f>('[1]Лист1'!C8+'[1]Лист1'!C9+'[1]Лист1'!D8+'[1]Лист1'!D9)*'[1]Лист1'!C14/1000</f>
        <v>4.14432</v>
      </c>
      <c r="D21" s="3">
        <v>4.98</v>
      </c>
      <c r="E21" s="3">
        <v>8.29</v>
      </c>
    </row>
    <row r="22" spans="1:5" ht="15">
      <c r="A22" s="3" t="s">
        <v>63</v>
      </c>
      <c r="B22" s="6" t="s">
        <v>64</v>
      </c>
      <c r="C22" s="7">
        <v>0</v>
      </c>
      <c r="D22" s="3">
        <v>0</v>
      </c>
      <c r="E22" s="3">
        <v>0</v>
      </c>
    </row>
    <row r="23" spans="1:5" ht="15">
      <c r="A23" s="3" t="s">
        <v>65</v>
      </c>
      <c r="B23" s="6" t="s">
        <v>66</v>
      </c>
      <c r="C23" s="7">
        <f>('[1]Лист1'!C4+'[1]Лист1'!D4)*'[1]Лист1'!C14/1000</f>
        <v>51.53989106449696</v>
      </c>
      <c r="D23" s="3">
        <v>46.95</v>
      </c>
      <c r="E23" s="3">
        <v>61.41</v>
      </c>
    </row>
    <row r="24" spans="1:5" ht="15">
      <c r="A24" s="3" t="s">
        <v>67</v>
      </c>
      <c r="B24" s="6" t="s">
        <v>68</v>
      </c>
      <c r="C24" s="7">
        <f>C23*0.304</f>
        <v>15.668126883607076</v>
      </c>
      <c r="D24" s="7">
        <f>D23*0.304</f>
        <v>14.2728</v>
      </c>
      <c r="E24" s="7">
        <f>E23*0.304</f>
        <v>18.66864</v>
      </c>
    </row>
    <row r="25" spans="1:5" ht="15">
      <c r="A25" s="3" t="s">
        <v>69</v>
      </c>
      <c r="B25" s="6" t="s">
        <v>70</v>
      </c>
      <c r="C25" s="3">
        <v>0</v>
      </c>
      <c r="D25" s="3">
        <v>0</v>
      </c>
      <c r="E25" s="3">
        <v>0</v>
      </c>
    </row>
    <row r="26" spans="1:5" ht="25.5">
      <c r="A26" s="3" t="s">
        <v>71</v>
      </c>
      <c r="B26" s="6" t="s">
        <v>72</v>
      </c>
      <c r="C26" s="3">
        <v>0</v>
      </c>
      <c r="D26" s="3">
        <v>0</v>
      </c>
      <c r="E26" s="3">
        <v>0</v>
      </c>
    </row>
    <row r="27" spans="1:5" ht="38.25">
      <c r="A27" s="3" t="s">
        <v>73</v>
      </c>
      <c r="B27" s="6" t="s">
        <v>74</v>
      </c>
      <c r="C27" s="3">
        <v>0</v>
      </c>
      <c r="D27" s="3">
        <v>0</v>
      </c>
      <c r="E27" s="3">
        <v>0</v>
      </c>
    </row>
    <row r="28" spans="1:5" ht="38.25">
      <c r="A28" s="3" t="s">
        <v>75</v>
      </c>
      <c r="B28" s="6" t="s">
        <v>76</v>
      </c>
      <c r="C28" s="3">
        <v>0</v>
      </c>
      <c r="D28" s="3">
        <v>0</v>
      </c>
      <c r="E28" s="3">
        <v>0</v>
      </c>
    </row>
    <row r="29" spans="1:5" ht="15">
      <c r="A29" s="3" t="s">
        <v>77</v>
      </c>
      <c r="B29" s="6" t="s">
        <v>78</v>
      </c>
      <c r="C29" s="3">
        <v>0</v>
      </c>
      <c r="D29" s="3">
        <v>0</v>
      </c>
      <c r="E29" s="3">
        <v>0</v>
      </c>
    </row>
    <row r="30" spans="1:5" ht="25.5">
      <c r="A30" s="3" t="s">
        <v>79</v>
      </c>
      <c r="B30" s="6" t="s">
        <v>80</v>
      </c>
      <c r="C30" s="3">
        <v>0</v>
      </c>
      <c r="D30" s="3">
        <v>0</v>
      </c>
      <c r="E30" s="3">
        <v>0</v>
      </c>
    </row>
    <row r="31" spans="1:5" ht="51">
      <c r="A31" s="3" t="s">
        <v>81</v>
      </c>
      <c r="B31" s="6" t="s">
        <v>82</v>
      </c>
      <c r="C31" s="3">
        <v>0</v>
      </c>
      <c r="D31" s="3">
        <v>0</v>
      </c>
      <c r="E31" s="3">
        <v>0</v>
      </c>
    </row>
    <row r="32" spans="1:5" ht="15">
      <c r="A32" s="3" t="s">
        <v>83</v>
      </c>
      <c r="B32" s="6" t="s">
        <v>84</v>
      </c>
      <c r="C32" s="3">
        <v>0</v>
      </c>
      <c r="D32" s="3">
        <v>0</v>
      </c>
      <c r="E32" s="3">
        <v>0</v>
      </c>
    </row>
    <row r="33" spans="1:5" ht="25.5">
      <c r="A33" s="3" t="s">
        <v>85</v>
      </c>
      <c r="B33" s="6" t="s">
        <v>86</v>
      </c>
      <c r="C33" s="3">
        <v>0</v>
      </c>
      <c r="D33" s="3">
        <v>0</v>
      </c>
      <c r="E33" s="3">
        <v>0</v>
      </c>
    </row>
    <row r="34" spans="1:5" ht="15">
      <c r="A34" s="3" t="s">
        <v>87</v>
      </c>
      <c r="B34" s="6" t="s">
        <v>88</v>
      </c>
      <c r="C34" s="7">
        <f>C35+C36+C37</f>
        <v>5.288397907286666</v>
      </c>
      <c r="D34" s="7">
        <f>D35+D36+D37</f>
        <v>5.29</v>
      </c>
      <c r="E34" s="7">
        <f>E35+E36+E37</f>
        <v>7.93</v>
      </c>
    </row>
    <row r="35" spans="1:5" ht="15">
      <c r="A35" s="3" t="s">
        <v>89</v>
      </c>
      <c r="B35" s="6" t="s">
        <v>90</v>
      </c>
      <c r="C35" s="3">
        <v>0</v>
      </c>
      <c r="D35" s="3">
        <v>0</v>
      </c>
      <c r="E35" s="3">
        <v>0</v>
      </c>
    </row>
    <row r="36" spans="1:5" ht="15">
      <c r="A36" s="3" t="s">
        <v>91</v>
      </c>
      <c r="B36" s="6" t="s">
        <v>92</v>
      </c>
      <c r="C36" s="3">
        <v>0</v>
      </c>
      <c r="D36" s="3">
        <v>0</v>
      </c>
      <c r="E36" s="3">
        <v>0</v>
      </c>
    </row>
    <row r="37" spans="1:5" ht="15">
      <c r="A37" s="3" t="s">
        <v>93</v>
      </c>
      <c r="B37" s="6" t="s">
        <v>94</v>
      </c>
      <c r="C37" s="7">
        <f>('[1]Лист1'!C11+'[1]Лист1'!D11)*'[1]Лист1'!C14/1000</f>
        <v>5.288397907286666</v>
      </c>
      <c r="D37" s="3">
        <v>5.29</v>
      </c>
      <c r="E37" s="3">
        <v>7.93</v>
      </c>
    </row>
    <row r="38" spans="1:5" ht="38.25">
      <c r="A38" s="3" t="s">
        <v>95</v>
      </c>
      <c r="B38" s="6" t="s">
        <v>96</v>
      </c>
      <c r="C38" s="3">
        <v>0</v>
      </c>
      <c r="D38" s="3">
        <v>0</v>
      </c>
      <c r="E38" s="3">
        <v>0</v>
      </c>
    </row>
  </sheetData>
  <sheetProtection/>
  <mergeCells count="14">
    <mergeCell ref="A15:E15"/>
    <mergeCell ref="A17:E17"/>
    <mergeCell ref="A8:E8"/>
    <mergeCell ref="A9:E9"/>
    <mergeCell ref="A10:E10"/>
    <mergeCell ref="A11:E11"/>
    <mergeCell ref="A12:E12"/>
    <mergeCell ref="A14:E14"/>
    <mergeCell ref="A6:E6"/>
    <mergeCell ref="A1:E1"/>
    <mergeCell ref="A2:E2"/>
    <mergeCell ref="A3:E3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6">
      <selection activeCell="L15" sqref="L15"/>
    </sheetView>
  </sheetViews>
  <sheetFormatPr defaultColWidth="9.140625" defaultRowHeight="15"/>
  <cols>
    <col min="1" max="1" width="6.00390625" style="0" bestFit="1" customWidth="1"/>
    <col min="2" max="2" width="26.140625" style="0" customWidth="1"/>
    <col min="3" max="3" width="15.57421875" style="0" customWidth="1"/>
    <col min="4" max="4" width="12.8515625" style="0" customWidth="1"/>
    <col min="5" max="5" width="15.140625" style="0" customWidth="1"/>
  </cols>
  <sheetData>
    <row r="1" spans="1:5" ht="15">
      <c r="A1" s="215" t="s">
        <v>97</v>
      </c>
      <c r="B1" s="215"/>
      <c r="C1" s="215"/>
      <c r="D1" s="215"/>
      <c r="E1" s="215"/>
    </row>
    <row r="2" spans="1:5" ht="15">
      <c r="A2" s="215" t="s">
        <v>1</v>
      </c>
      <c r="B2" s="215"/>
      <c r="C2" s="215"/>
      <c r="D2" s="215"/>
      <c r="E2" s="215"/>
    </row>
    <row r="3" spans="1:5" ht="15">
      <c r="A3" s="215" t="s">
        <v>2</v>
      </c>
      <c r="B3" s="215"/>
      <c r="C3" s="215"/>
      <c r="D3" s="215"/>
      <c r="E3" s="215"/>
    </row>
    <row r="4" spans="1:5" ht="15">
      <c r="A4" s="215" t="s">
        <v>3</v>
      </c>
      <c r="B4" s="215"/>
      <c r="C4" s="215"/>
      <c r="D4" s="215"/>
      <c r="E4" s="215"/>
    </row>
    <row r="5" spans="1:5" ht="15">
      <c r="A5" s="215" t="s">
        <v>4</v>
      </c>
      <c r="B5" s="215"/>
      <c r="C5" s="215"/>
      <c r="D5" s="215"/>
      <c r="E5" s="215"/>
    </row>
    <row r="6" spans="1:5" ht="15">
      <c r="A6" s="215" t="s">
        <v>5</v>
      </c>
      <c r="B6" s="215"/>
      <c r="C6" s="215"/>
      <c r="D6" s="215"/>
      <c r="E6" s="215"/>
    </row>
    <row r="7" ht="15">
      <c r="A7" s="8"/>
    </row>
    <row r="8" spans="1:5" ht="15">
      <c r="A8" s="217" t="s">
        <v>98</v>
      </c>
      <c r="B8" s="217"/>
      <c r="C8" s="217"/>
      <c r="D8" s="217"/>
      <c r="E8" s="217"/>
    </row>
    <row r="9" spans="1:5" ht="15">
      <c r="A9" s="217" t="s">
        <v>99</v>
      </c>
      <c r="B9" s="217"/>
      <c r="C9" s="217"/>
      <c r="D9" s="217"/>
      <c r="E9" s="217"/>
    </row>
    <row r="10" spans="1:5" ht="15">
      <c r="A10" s="217" t="s">
        <v>100</v>
      </c>
      <c r="B10" s="217"/>
      <c r="C10" s="217"/>
      <c r="D10" s="217"/>
      <c r="E10" s="217"/>
    </row>
    <row r="11" spans="1:5" ht="15">
      <c r="A11" s="217" t="s">
        <v>101</v>
      </c>
      <c r="B11" s="217"/>
      <c r="C11" s="217"/>
      <c r="D11" s="217"/>
      <c r="E11" s="217"/>
    </row>
    <row r="12" spans="1:5" ht="15">
      <c r="A12" s="217" t="s">
        <v>102</v>
      </c>
      <c r="B12" s="217"/>
      <c r="C12" s="217"/>
      <c r="D12" s="217"/>
      <c r="E12" s="217"/>
    </row>
    <row r="13" ht="15">
      <c r="A13" s="8"/>
    </row>
    <row r="14" spans="1:5" ht="15">
      <c r="A14" s="218" t="s">
        <v>103</v>
      </c>
      <c r="B14" s="218"/>
      <c r="C14" s="218"/>
      <c r="D14" s="218"/>
      <c r="E14" s="218"/>
    </row>
    <row r="15" spans="1:5" ht="135">
      <c r="A15" s="9" t="s">
        <v>13</v>
      </c>
      <c r="B15" s="9" t="s">
        <v>56</v>
      </c>
      <c r="C15" s="9" t="s">
        <v>104</v>
      </c>
      <c r="D15" s="9" t="s">
        <v>105</v>
      </c>
      <c r="E15" s="9" t="s">
        <v>106</v>
      </c>
    </row>
    <row r="16" spans="1:5" ht="15">
      <c r="A16" s="9">
        <v>1</v>
      </c>
      <c r="B16" s="9">
        <v>2</v>
      </c>
      <c r="C16" s="9">
        <v>3</v>
      </c>
      <c r="D16" s="9">
        <v>4</v>
      </c>
      <c r="E16" s="9">
        <v>5</v>
      </c>
    </row>
    <row r="17" spans="1:5" ht="15">
      <c r="A17" s="216" t="s">
        <v>107</v>
      </c>
      <c r="B17" s="216"/>
      <c r="C17" s="216"/>
      <c r="D17" s="216"/>
      <c r="E17" s="216"/>
    </row>
    <row r="18" spans="1:5" ht="30">
      <c r="A18" s="9" t="s">
        <v>20</v>
      </c>
      <c r="B18" s="10" t="s">
        <v>108</v>
      </c>
      <c r="C18" s="11">
        <f>'[1]пр2 2019'!F16</f>
        <v>2320.5547652879904</v>
      </c>
      <c r="D18" s="12">
        <v>2126.25</v>
      </c>
      <c r="E18" s="9">
        <v>1883.36</v>
      </c>
    </row>
    <row r="19" spans="1:5" ht="15">
      <c r="A19" s="9" t="s">
        <v>45</v>
      </c>
      <c r="B19" s="10"/>
      <c r="C19" s="9"/>
      <c r="D19" s="9"/>
      <c r="E19" s="9"/>
    </row>
    <row r="20" spans="1:5" ht="15">
      <c r="A20" s="9" t="s">
        <v>31</v>
      </c>
      <c r="B20" s="10" t="s">
        <v>31</v>
      </c>
      <c r="C20" s="9"/>
      <c r="D20" s="9"/>
      <c r="E20" s="9"/>
    </row>
    <row r="21" spans="1:5" ht="15">
      <c r="A21" s="9"/>
      <c r="B21" s="10"/>
      <c r="C21" s="9"/>
      <c r="D21" s="9"/>
      <c r="E21" s="9"/>
    </row>
    <row r="22" spans="1:5" ht="15">
      <c r="A22" s="216" t="s">
        <v>109</v>
      </c>
      <c r="B22" s="216"/>
      <c r="C22" s="216"/>
      <c r="D22" s="216"/>
      <c r="E22" s="216"/>
    </row>
    <row r="23" spans="1:5" ht="30">
      <c r="A23" s="9" t="s">
        <v>20</v>
      </c>
      <c r="B23" s="10" t="s">
        <v>108</v>
      </c>
      <c r="C23" s="11">
        <f>'[1]пр2 2019'!F17</f>
        <v>4066.1732226612344</v>
      </c>
      <c r="D23" s="12">
        <v>3797.87</v>
      </c>
      <c r="E23" s="9">
        <v>3466.78</v>
      </c>
    </row>
    <row r="24" spans="1:5" ht="15">
      <c r="A24" s="9" t="s">
        <v>45</v>
      </c>
      <c r="B24" s="10"/>
      <c r="C24" s="9"/>
      <c r="D24" s="9"/>
      <c r="E24" s="9"/>
    </row>
    <row r="25" spans="1:5" ht="15">
      <c r="A25" s="9" t="s">
        <v>31</v>
      </c>
      <c r="B25" s="10"/>
      <c r="C25" s="9"/>
      <c r="D25" s="9"/>
      <c r="E25" s="9"/>
    </row>
    <row r="26" spans="1:5" ht="15">
      <c r="A26" s="9" t="s">
        <v>110</v>
      </c>
      <c r="B26" s="10"/>
      <c r="C26" s="9"/>
      <c r="D26" s="9"/>
      <c r="E26" s="9"/>
    </row>
  </sheetData>
  <sheetProtection/>
  <mergeCells count="14">
    <mergeCell ref="A17:E17"/>
    <mergeCell ref="A22:E22"/>
    <mergeCell ref="A8:E8"/>
    <mergeCell ref="A9:E9"/>
    <mergeCell ref="A10:E10"/>
    <mergeCell ref="A11:E11"/>
    <mergeCell ref="A12:E12"/>
    <mergeCell ref="A14:E14"/>
    <mergeCell ref="A6:E6"/>
    <mergeCell ref="A1:E1"/>
    <mergeCell ref="A2:E2"/>
    <mergeCell ref="A3:E3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7">
      <selection activeCell="D36" sqref="D36"/>
    </sheetView>
  </sheetViews>
  <sheetFormatPr defaultColWidth="9.140625" defaultRowHeight="15"/>
  <cols>
    <col min="1" max="1" width="6.57421875" style="0" bestFit="1" customWidth="1"/>
    <col min="2" max="2" width="32.00390625" style="0" customWidth="1"/>
    <col min="3" max="3" width="8.8515625" style="0" bestFit="1" customWidth="1"/>
    <col min="4" max="4" width="14.00390625" style="0" customWidth="1"/>
    <col min="5" max="5" width="18.28125" style="0" customWidth="1"/>
    <col min="6" max="6" width="14.421875" style="0" customWidth="1"/>
  </cols>
  <sheetData>
    <row r="1" spans="1:6" ht="15">
      <c r="A1" s="210" t="s">
        <v>111</v>
      </c>
      <c r="B1" s="210"/>
      <c r="C1" s="210"/>
      <c r="D1" s="210"/>
      <c r="E1" s="210"/>
      <c r="F1" s="210"/>
    </row>
    <row r="2" spans="1:6" ht="15">
      <c r="A2" s="210" t="s">
        <v>1</v>
      </c>
      <c r="B2" s="210"/>
      <c r="C2" s="210"/>
      <c r="D2" s="210"/>
      <c r="E2" s="210"/>
      <c r="F2" s="210"/>
    </row>
    <row r="3" spans="1:6" ht="15">
      <c r="A3" s="210" t="s">
        <v>2</v>
      </c>
      <c r="B3" s="210"/>
      <c r="C3" s="210"/>
      <c r="D3" s="210"/>
      <c r="E3" s="210"/>
      <c r="F3" s="210"/>
    </row>
    <row r="4" spans="1:6" ht="15">
      <c r="A4" s="210" t="s">
        <v>3</v>
      </c>
      <c r="B4" s="210"/>
      <c r="C4" s="210"/>
      <c r="D4" s="210"/>
      <c r="E4" s="210"/>
      <c r="F4" s="210"/>
    </row>
    <row r="5" spans="1:6" ht="15">
      <c r="A5" s="210" t="s">
        <v>4</v>
      </c>
      <c r="B5" s="210"/>
      <c r="C5" s="210"/>
      <c r="D5" s="210"/>
      <c r="E5" s="210"/>
      <c r="F5" s="210"/>
    </row>
    <row r="6" spans="1:6" ht="15">
      <c r="A6" s="210" t="s">
        <v>5</v>
      </c>
      <c r="B6" s="210"/>
      <c r="C6" s="210"/>
      <c r="D6" s="210"/>
      <c r="E6" s="210"/>
      <c r="F6" s="210"/>
    </row>
    <row r="7" spans="1:6" ht="15">
      <c r="A7" s="1"/>
      <c r="B7" s="2"/>
      <c r="C7" s="2"/>
      <c r="D7" s="2"/>
      <c r="E7" s="2"/>
      <c r="F7" s="2"/>
    </row>
    <row r="8" spans="1:6" ht="15">
      <c r="A8" s="211" t="s">
        <v>112</v>
      </c>
      <c r="B8" s="211"/>
      <c r="C8" s="211"/>
      <c r="D8" s="211"/>
      <c r="E8" s="211"/>
      <c r="F8" s="211"/>
    </row>
    <row r="9" spans="1:6" ht="15">
      <c r="A9" s="211" t="s">
        <v>113</v>
      </c>
      <c r="B9" s="211"/>
      <c r="C9" s="211"/>
      <c r="D9" s="211"/>
      <c r="E9" s="211"/>
      <c r="F9" s="211"/>
    </row>
    <row r="10" spans="1:6" ht="15">
      <c r="A10" s="211" t="s">
        <v>114</v>
      </c>
      <c r="B10" s="211"/>
      <c r="C10" s="211"/>
      <c r="D10" s="211"/>
      <c r="E10" s="211"/>
      <c r="F10" s="211"/>
    </row>
    <row r="11" spans="1:6" ht="15">
      <c r="A11" s="211" t="s">
        <v>115</v>
      </c>
      <c r="B11" s="211"/>
      <c r="C11" s="211"/>
      <c r="D11" s="211"/>
      <c r="E11" s="211"/>
      <c r="F11" s="211"/>
    </row>
    <row r="12" spans="1:6" ht="15">
      <c r="A12" s="1"/>
      <c r="B12" s="2"/>
      <c r="C12" s="2"/>
      <c r="D12" s="2"/>
      <c r="E12" s="2"/>
      <c r="F12" s="2"/>
    </row>
    <row r="13" spans="1:6" ht="15">
      <c r="A13" s="211" t="s">
        <v>116</v>
      </c>
      <c r="B13" s="211"/>
      <c r="C13" s="211"/>
      <c r="D13" s="211"/>
      <c r="E13" s="211"/>
      <c r="F13" s="211"/>
    </row>
    <row r="14" spans="1:6" ht="15">
      <c r="A14" s="211" t="s">
        <v>117</v>
      </c>
      <c r="B14" s="211"/>
      <c r="C14" s="211"/>
      <c r="D14" s="211"/>
      <c r="E14" s="211"/>
      <c r="F14" s="211"/>
    </row>
    <row r="15" spans="1:6" ht="15">
      <c r="A15" s="211" t="s">
        <v>118</v>
      </c>
      <c r="B15" s="211"/>
      <c r="C15" s="211"/>
      <c r="D15" s="211"/>
      <c r="E15" s="211"/>
      <c r="F15" s="211"/>
    </row>
    <row r="16" spans="1:6" ht="15">
      <c r="A16" s="211" t="s">
        <v>119</v>
      </c>
      <c r="B16" s="211"/>
      <c r="C16" s="211"/>
      <c r="D16" s="211"/>
      <c r="E16" s="211"/>
      <c r="F16" s="211"/>
    </row>
    <row r="17" spans="1:6" ht="15">
      <c r="A17" s="1"/>
      <c r="B17" s="2"/>
      <c r="C17" s="2"/>
      <c r="D17" s="2"/>
      <c r="E17" s="2"/>
      <c r="F17" s="2"/>
    </row>
    <row r="18" spans="1:6" ht="38.25">
      <c r="A18" s="3" t="s">
        <v>13</v>
      </c>
      <c r="B18" s="3" t="s">
        <v>14</v>
      </c>
      <c r="C18" s="3" t="s">
        <v>15</v>
      </c>
      <c r="D18" s="3" t="s">
        <v>16</v>
      </c>
      <c r="E18" s="3" t="s">
        <v>17</v>
      </c>
      <c r="F18" s="3" t="s">
        <v>120</v>
      </c>
    </row>
    <row r="19" spans="1:6" ht="15">
      <c r="A19" s="3">
        <v>1</v>
      </c>
      <c r="B19" s="3">
        <v>2</v>
      </c>
      <c r="C19" s="3">
        <v>3</v>
      </c>
      <c r="D19" s="3">
        <v>4</v>
      </c>
      <c r="E19" s="3">
        <v>5</v>
      </c>
      <c r="F19" s="3">
        <v>6</v>
      </c>
    </row>
    <row r="20" spans="1:6" ht="15">
      <c r="A20" s="6" t="s">
        <v>20</v>
      </c>
      <c r="B20" s="4" t="s">
        <v>21</v>
      </c>
      <c r="C20" s="3">
        <v>2019</v>
      </c>
      <c r="D20" s="3"/>
      <c r="E20" s="3">
        <f>E24</f>
        <v>170</v>
      </c>
      <c r="F20" s="3">
        <f>F24</f>
        <v>22</v>
      </c>
    </row>
    <row r="21" spans="1:6" ht="25.5">
      <c r="A21" s="6" t="s">
        <v>23</v>
      </c>
      <c r="B21" s="4" t="s">
        <v>121</v>
      </c>
      <c r="C21" s="3">
        <v>2019</v>
      </c>
      <c r="D21" s="3"/>
      <c r="E21" s="3">
        <f>E24</f>
        <v>170</v>
      </c>
      <c r="F21" s="3">
        <f>F24</f>
        <v>22</v>
      </c>
    </row>
    <row r="22" spans="1:6" ht="25.5">
      <c r="A22" s="6" t="s">
        <v>25</v>
      </c>
      <c r="B22" s="4" t="s">
        <v>26</v>
      </c>
      <c r="C22" s="3">
        <v>2019</v>
      </c>
      <c r="D22" s="3"/>
      <c r="E22" s="3">
        <f>E24</f>
        <v>170</v>
      </c>
      <c r="F22" s="3">
        <f>F24</f>
        <v>22</v>
      </c>
    </row>
    <row r="23" spans="1:6" ht="25.5">
      <c r="A23" s="6" t="s">
        <v>27</v>
      </c>
      <c r="B23" s="4" t="s">
        <v>28</v>
      </c>
      <c r="C23" s="3">
        <v>2019</v>
      </c>
      <c r="D23" s="3"/>
      <c r="E23" s="3">
        <f>E24</f>
        <v>170</v>
      </c>
      <c r="F23" s="3">
        <f>F24</f>
        <v>22</v>
      </c>
    </row>
    <row r="24" spans="1:6" ht="25.5">
      <c r="A24" s="6" t="s">
        <v>29</v>
      </c>
      <c r="B24" s="4" t="s">
        <v>122</v>
      </c>
      <c r="C24" s="3">
        <v>2019</v>
      </c>
      <c r="D24" s="3" t="s">
        <v>22</v>
      </c>
      <c r="E24" s="3">
        <f>E26+E27+E28</f>
        <v>170</v>
      </c>
      <c r="F24" s="3">
        <f>F26+F27+F28</f>
        <v>22</v>
      </c>
    </row>
    <row r="25" spans="1:6" ht="15">
      <c r="A25" s="6" t="s">
        <v>31</v>
      </c>
      <c r="B25" s="4" t="s">
        <v>123</v>
      </c>
      <c r="C25" s="3">
        <v>2019</v>
      </c>
      <c r="D25" s="6"/>
      <c r="E25" s="6"/>
      <c r="F25" s="6"/>
    </row>
    <row r="26" spans="1:6" ht="15">
      <c r="A26" s="6"/>
      <c r="B26" s="4" t="s">
        <v>32</v>
      </c>
      <c r="C26" s="3">
        <v>2019</v>
      </c>
      <c r="D26" s="3" t="s">
        <v>22</v>
      </c>
      <c r="E26" s="3">
        <v>100</v>
      </c>
      <c r="F26" s="3">
        <v>15</v>
      </c>
    </row>
    <row r="27" spans="1:6" ht="15">
      <c r="A27" s="6"/>
      <c r="B27" s="13" t="s">
        <v>33</v>
      </c>
      <c r="C27" s="3">
        <v>2019</v>
      </c>
      <c r="D27" s="3" t="s">
        <v>22</v>
      </c>
      <c r="E27" s="3">
        <v>70</v>
      </c>
      <c r="F27" s="3">
        <v>7</v>
      </c>
    </row>
    <row r="28" spans="1:6" ht="15">
      <c r="A28" s="6"/>
      <c r="B28" s="13"/>
      <c r="C28" s="3"/>
      <c r="D28" s="3"/>
      <c r="E28" s="3"/>
      <c r="F28" s="3"/>
    </row>
    <row r="29" spans="1:6" ht="15">
      <c r="A29" s="6" t="s">
        <v>45</v>
      </c>
      <c r="B29" s="4" t="s">
        <v>124</v>
      </c>
      <c r="C29" s="3" t="s">
        <v>125</v>
      </c>
      <c r="D29" s="3" t="s">
        <v>125</v>
      </c>
      <c r="E29" s="3" t="s">
        <v>125</v>
      </c>
      <c r="F29" s="3" t="s">
        <v>125</v>
      </c>
    </row>
    <row r="30" spans="1:6" ht="63.75">
      <c r="A30" s="6" t="s">
        <v>126</v>
      </c>
      <c r="B30" s="4" t="s">
        <v>127</v>
      </c>
      <c r="C30" s="3" t="s">
        <v>125</v>
      </c>
      <c r="D30" s="3" t="s">
        <v>125</v>
      </c>
      <c r="E30" s="3" t="s">
        <v>125</v>
      </c>
      <c r="F30" s="3" t="s">
        <v>125</v>
      </c>
    </row>
    <row r="31" spans="1:6" ht="25.5">
      <c r="A31" s="6" t="s">
        <v>128</v>
      </c>
      <c r="B31" s="4" t="s">
        <v>129</v>
      </c>
      <c r="C31" s="3" t="s">
        <v>125</v>
      </c>
      <c r="D31" s="3" t="s">
        <v>125</v>
      </c>
      <c r="E31" s="3" t="s">
        <v>125</v>
      </c>
      <c r="F31" s="3" t="s">
        <v>125</v>
      </c>
    </row>
    <row r="32" spans="1:6" ht="38.25">
      <c r="A32" s="6" t="s">
        <v>130</v>
      </c>
      <c r="B32" s="4" t="s">
        <v>131</v>
      </c>
      <c r="C32" s="3" t="s">
        <v>125</v>
      </c>
      <c r="D32" s="3" t="s">
        <v>125</v>
      </c>
      <c r="E32" s="3" t="s">
        <v>125</v>
      </c>
      <c r="F32" s="3" t="s">
        <v>125</v>
      </c>
    </row>
    <row r="33" spans="1:6" ht="114.75">
      <c r="A33" s="6" t="s">
        <v>132</v>
      </c>
      <c r="B33" s="4" t="s">
        <v>133</v>
      </c>
      <c r="C33" s="6"/>
      <c r="D33" s="6"/>
      <c r="E33" s="6"/>
      <c r="F33" s="6"/>
    </row>
    <row r="34" spans="1:6" ht="15">
      <c r="A34" s="6" t="s">
        <v>31</v>
      </c>
      <c r="B34" s="4" t="s">
        <v>123</v>
      </c>
      <c r="C34" s="6"/>
      <c r="D34" s="6"/>
      <c r="E34" s="6"/>
      <c r="F34" s="6"/>
    </row>
  </sheetData>
  <sheetProtection/>
  <mergeCells count="14">
    <mergeCell ref="A15:F15"/>
    <mergeCell ref="A16:F16"/>
    <mergeCell ref="A8:F8"/>
    <mergeCell ref="A9:F9"/>
    <mergeCell ref="A10:F10"/>
    <mergeCell ref="A11:F11"/>
    <mergeCell ref="A13:F13"/>
    <mergeCell ref="A14:F14"/>
    <mergeCell ref="A6:F6"/>
    <mergeCell ref="A1:F1"/>
    <mergeCell ref="A2:F2"/>
    <mergeCell ref="A3:F3"/>
    <mergeCell ref="A4:F4"/>
    <mergeCell ref="A5:F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8"/>
  <sheetViews>
    <sheetView zoomScalePageLayoutView="0" workbookViewId="0" topLeftCell="A4">
      <selection activeCell="B7" sqref="B7:G8"/>
    </sheetView>
  </sheetViews>
  <sheetFormatPr defaultColWidth="9.140625" defaultRowHeight="15"/>
  <cols>
    <col min="1" max="1" width="9.140625" style="15" customWidth="1"/>
    <col min="2" max="2" width="35.140625" style="15" customWidth="1"/>
    <col min="3" max="7" width="14.140625" style="15" customWidth="1"/>
    <col min="8" max="16384" width="9.140625" style="15" customWidth="1"/>
  </cols>
  <sheetData>
    <row r="2" spans="2:7" ht="50.25" customHeight="1">
      <c r="B2" s="14"/>
      <c r="E2" s="222" t="s">
        <v>134</v>
      </c>
      <c r="F2" s="222"/>
      <c r="G2" s="222"/>
    </row>
    <row r="3" ht="17.25">
      <c r="B3" s="16"/>
    </row>
    <row r="4" spans="2:7" ht="17.25">
      <c r="B4" s="223" t="s">
        <v>135</v>
      </c>
      <c r="C4" s="223"/>
      <c r="D4" s="223"/>
      <c r="E4" s="223"/>
      <c r="F4" s="223"/>
      <c r="G4" s="223"/>
    </row>
    <row r="5" spans="2:7" ht="27" customHeight="1">
      <c r="B5" s="224" t="s">
        <v>136</v>
      </c>
      <c r="C5" s="224"/>
      <c r="D5" s="224"/>
      <c r="E5" s="224"/>
      <c r="F5" s="224"/>
      <c r="G5" s="224"/>
    </row>
    <row r="6" spans="2:7" ht="27" customHeight="1">
      <c r="B6" s="225" t="s">
        <v>137</v>
      </c>
      <c r="C6" s="225"/>
      <c r="D6" s="225"/>
      <c r="E6" s="225"/>
      <c r="F6" s="225"/>
      <c r="G6" s="225"/>
    </row>
    <row r="7" spans="2:7" ht="12" customHeight="1">
      <c r="B7" s="226" t="s">
        <v>138</v>
      </c>
      <c r="C7" s="226"/>
      <c r="D7" s="226"/>
      <c r="E7" s="17"/>
      <c r="F7" s="17"/>
      <c r="G7" s="17"/>
    </row>
    <row r="8" spans="2:7" ht="27.75" customHeight="1">
      <c r="B8" s="18" t="s">
        <v>139</v>
      </c>
      <c r="C8" s="227" t="s">
        <v>140</v>
      </c>
      <c r="D8" s="227"/>
      <c r="E8" s="227"/>
      <c r="F8" s="227"/>
      <c r="G8" s="227"/>
    </row>
    <row r="9" spans="2:7" ht="27.75" customHeight="1">
      <c r="B9" s="18" t="s">
        <v>141</v>
      </c>
      <c r="C9" s="221" t="s">
        <v>108</v>
      </c>
      <c r="D9" s="221"/>
      <c r="E9" s="221"/>
      <c r="F9" s="221"/>
      <c r="G9" s="221"/>
    </row>
    <row r="10" spans="2:7" ht="27.75" customHeight="1">
      <c r="B10" s="18" t="s">
        <v>142</v>
      </c>
      <c r="C10" s="220" t="s">
        <v>143</v>
      </c>
      <c r="D10" s="220"/>
      <c r="E10" s="220"/>
      <c r="F10" s="220"/>
      <c r="G10" s="220"/>
    </row>
    <row r="11" spans="2:7" ht="27.75" customHeight="1">
      <c r="B11" s="18" t="s">
        <v>144</v>
      </c>
      <c r="C11" s="220" t="s">
        <v>143</v>
      </c>
      <c r="D11" s="220"/>
      <c r="E11" s="220"/>
      <c r="F11" s="220"/>
      <c r="G11" s="220"/>
    </row>
    <row r="12" spans="2:7" ht="27.75" customHeight="1">
      <c r="B12" s="18" t="s">
        <v>145</v>
      </c>
      <c r="C12" s="220">
        <v>5812340747</v>
      </c>
      <c r="D12" s="220"/>
      <c r="E12" s="220"/>
      <c r="F12" s="220"/>
      <c r="G12" s="220"/>
    </row>
    <row r="13" spans="2:7" ht="27.75" customHeight="1">
      <c r="B13" s="18" t="s">
        <v>146</v>
      </c>
      <c r="C13" s="220">
        <v>581201001</v>
      </c>
      <c r="D13" s="220"/>
      <c r="E13" s="220"/>
      <c r="F13" s="220"/>
      <c r="G13" s="220"/>
    </row>
    <row r="14" spans="2:7" ht="27.75" customHeight="1">
      <c r="B14" s="18" t="s">
        <v>147</v>
      </c>
      <c r="C14" s="220" t="s">
        <v>148</v>
      </c>
      <c r="D14" s="220"/>
      <c r="E14" s="220"/>
      <c r="F14" s="220"/>
      <c r="G14" s="220"/>
    </row>
    <row r="15" spans="2:7" ht="27.75" customHeight="1">
      <c r="B15" s="18" t="s">
        <v>149</v>
      </c>
      <c r="C15" s="219" t="s">
        <v>150</v>
      </c>
      <c r="D15" s="220"/>
      <c r="E15" s="220"/>
      <c r="F15" s="220"/>
      <c r="G15" s="220"/>
    </row>
    <row r="16" spans="2:7" ht="27.75" customHeight="1">
      <c r="B16" s="18" t="s">
        <v>151</v>
      </c>
      <c r="C16" s="220" t="s">
        <v>152</v>
      </c>
      <c r="D16" s="220"/>
      <c r="E16" s="220"/>
      <c r="F16" s="220"/>
      <c r="G16" s="220"/>
    </row>
    <row r="17" spans="2:7" ht="27.75" customHeight="1">
      <c r="B17" s="18" t="s">
        <v>153</v>
      </c>
      <c r="C17" s="220" t="s">
        <v>152</v>
      </c>
      <c r="D17" s="220"/>
      <c r="E17" s="220"/>
      <c r="F17" s="220"/>
      <c r="G17" s="220"/>
    </row>
    <row r="18" ht="27.75" customHeight="1">
      <c r="B18" s="14"/>
    </row>
  </sheetData>
  <sheetProtection/>
  <mergeCells count="15">
    <mergeCell ref="C8:G8"/>
    <mergeCell ref="E2:G2"/>
    <mergeCell ref="B4:G4"/>
    <mergeCell ref="B5:G5"/>
    <mergeCell ref="B6:G6"/>
    <mergeCell ref="B7:D7"/>
    <mergeCell ref="C15:G15"/>
    <mergeCell ref="C16:G16"/>
    <mergeCell ref="C17:G17"/>
    <mergeCell ref="C9:G9"/>
    <mergeCell ref="C10:G10"/>
    <mergeCell ref="C11:G11"/>
    <mergeCell ref="C12:G12"/>
    <mergeCell ref="C13:G13"/>
    <mergeCell ref="C14:G14"/>
  </mergeCells>
  <hyperlinks>
    <hyperlink ref="C15" r:id="rId1" display="retsp@retsp.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7"/>
  <sheetViews>
    <sheetView zoomScale="80" zoomScaleNormal="80" zoomScalePageLayoutView="0" workbookViewId="0" topLeftCell="A16">
      <selection activeCell="B7" sqref="B7:F8"/>
    </sheetView>
  </sheetViews>
  <sheetFormatPr defaultColWidth="9.140625" defaultRowHeight="15"/>
  <cols>
    <col min="1" max="1" width="6.57421875" style="15" customWidth="1"/>
    <col min="2" max="2" width="87.57421875" style="15" customWidth="1"/>
    <col min="3" max="3" width="15.28125" style="19" customWidth="1"/>
    <col min="4" max="5" width="16.00390625" style="15" customWidth="1"/>
    <col min="6" max="16384" width="9.140625" style="15" customWidth="1"/>
  </cols>
  <sheetData>
    <row r="2" spans="4:5" ht="83.25" customHeight="1">
      <c r="D2" s="229" t="s">
        <v>154</v>
      </c>
      <c r="E2" s="229"/>
    </row>
    <row r="3" ht="10.5" customHeight="1"/>
    <row r="4" ht="9.75" customHeight="1">
      <c r="B4" s="16"/>
    </row>
    <row r="5" spans="2:5" ht="17.25">
      <c r="B5" s="223" t="s">
        <v>155</v>
      </c>
      <c r="C5" s="223"/>
      <c r="D5" s="223"/>
      <c r="E5" s="223"/>
    </row>
    <row r="6" spans="2:5" ht="42" customHeight="1">
      <c r="B6" s="230" t="s">
        <v>156</v>
      </c>
      <c r="C6" s="230"/>
      <c r="D6" s="230"/>
      <c r="E6" s="230"/>
    </row>
    <row r="7" spans="2:5" ht="34.5" customHeight="1">
      <c r="B7" s="231" t="s">
        <v>108</v>
      </c>
      <c r="C7" s="231"/>
      <c r="D7" s="231"/>
      <c r="E7" s="231"/>
    </row>
    <row r="8" spans="2:5" ht="15">
      <c r="B8" s="232" t="s">
        <v>157</v>
      </c>
      <c r="C8" s="232"/>
      <c r="D8" s="232"/>
      <c r="E8" s="232"/>
    </row>
    <row r="9" spans="2:5" ht="17.25">
      <c r="B9" s="231" t="s">
        <v>158</v>
      </c>
      <c r="C9" s="231"/>
      <c r="D9" s="231"/>
      <c r="E9" s="233"/>
    </row>
    <row r="10" spans="2:4" ht="17.25">
      <c r="B10" s="20"/>
      <c r="C10" s="20"/>
      <c r="D10" s="20"/>
    </row>
    <row r="11" spans="1:5" ht="30.75" customHeight="1">
      <c r="A11" s="21"/>
      <c r="B11" s="21" t="s">
        <v>159</v>
      </c>
      <c r="C11" s="228" t="s">
        <v>160</v>
      </c>
      <c r="D11" s="228" t="s">
        <v>161</v>
      </c>
      <c r="E11" s="228"/>
    </row>
    <row r="12" spans="1:5" ht="30.75" customHeight="1" thickBot="1">
      <c r="A12" s="21"/>
      <c r="B12" s="21"/>
      <c r="C12" s="228"/>
      <c r="D12" s="22" t="s">
        <v>162</v>
      </c>
      <c r="E12" s="22" t="s">
        <v>163</v>
      </c>
    </row>
    <row r="13" spans="1:5" ht="120.75" thickBot="1">
      <c r="A13" s="23" t="s">
        <v>164</v>
      </c>
      <c r="B13" s="24" t="s">
        <v>165</v>
      </c>
      <c r="C13" s="25" t="s">
        <v>166</v>
      </c>
      <c r="D13" s="26">
        <f>D14+D15</f>
        <v>524.78</v>
      </c>
      <c r="E13" s="26">
        <f>D13</f>
        <v>524.78</v>
      </c>
    </row>
    <row r="14" spans="1:5" ht="15.75" thickBot="1">
      <c r="A14" s="23" t="s">
        <v>167</v>
      </c>
      <c r="B14" s="27" t="s">
        <v>168</v>
      </c>
      <c r="C14" s="25" t="s">
        <v>166</v>
      </c>
      <c r="D14" s="28">
        <v>129.5</v>
      </c>
      <c r="E14" s="29">
        <f>D14</f>
        <v>129.5</v>
      </c>
    </row>
    <row r="15" spans="1:5" ht="15.75" thickBot="1">
      <c r="A15" s="23" t="s">
        <v>169</v>
      </c>
      <c r="B15" s="27" t="s">
        <v>46</v>
      </c>
      <c r="C15" s="25" t="s">
        <v>166</v>
      </c>
      <c r="D15" s="28">
        <v>395.28</v>
      </c>
      <c r="E15" s="29">
        <f>D15</f>
        <v>395.28</v>
      </c>
    </row>
    <row r="16" spans="1:5" ht="75">
      <c r="A16" s="30" t="s">
        <v>170</v>
      </c>
      <c r="B16" s="31" t="s">
        <v>171</v>
      </c>
      <c r="C16" s="32" t="s">
        <v>172</v>
      </c>
      <c r="D16" s="33"/>
      <c r="E16" s="34"/>
    </row>
    <row r="17" spans="1:5" ht="15">
      <c r="A17" s="30"/>
      <c r="B17" s="31" t="s">
        <v>173</v>
      </c>
      <c r="C17" s="32"/>
      <c r="D17" s="33">
        <v>912215.83</v>
      </c>
      <c r="E17" s="34">
        <f>D17</f>
        <v>912215.83</v>
      </c>
    </row>
    <row r="18" spans="1:5" ht="15">
      <c r="A18" s="30"/>
      <c r="B18" s="31" t="s">
        <v>174</v>
      </c>
      <c r="C18" s="32"/>
      <c r="D18" s="33">
        <v>1413032.47</v>
      </c>
      <c r="E18" s="34">
        <f>D18</f>
        <v>1413032.47</v>
      </c>
    </row>
    <row r="19" spans="1:5" ht="75">
      <c r="A19" s="30" t="s">
        <v>175</v>
      </c>
      <c r="B19" s="31" t="s">
        <v>176</v>
      </c>
      <c r="C19" s="32" t="s">
        <v>172</v>
      </c>
      <c r="D19" s="33"/>
      <c r="E19" s="34"/>
    </row>
    <row r="20" spans="1:5" ht="15">
      <c r="A20" s="30"/>
      <c r="B20" s="31" t="s">
        <v>177</v>
      </c>
      <c r="C20" s="32"/>
      <c r="D20" s="33">
        <v>1301015.8</v>
      </c>
      <c r="E20" s="34">
        <f>D20</f>
        <v>1301015.8</v>
      </c>
    </row>
    <row r="21" spans="1:5" ht="15">
      <c r="A21" s="30"/>
      <c r="B21" s="31" t="s">
        <v>178</v>
      </c>
      <c r="C21" s="32"/>
      <c r="D21" s="33">
        <v>1423833.53</v>
      </c>
      <c r="E21" s="34">
        <f>D21</f>
        <v>1423833.53</v>
      </c>
    </row>
    <row r="22" spans="1:5" ht="60">
      <c r="A22" s="30" t="s">
        <v>179</v>
      </c>
      <c r="B22" s="35" t="s">
        <v>180</v>
      </c>
      <c r="C22" s="32" t="s">
        <v>166</v>
      </c>
      <c r="D22" s="33"/>
      <c r="E22" s="34"/>
    </row>
    <row r="23" spans="1:5" ht="15.75">
      <c r="A23" s="30"/>
      <c r="B23" s="36" t="s">
        <v>181</v>
      </c>
      <c r="C23" s="32"/>
      <c r="D23" s="33">
        <v>13145.71</v>
      </c>
      <c r="E23" s="34">
        <f>D23</f>
        <v>13145.71</v>
      </c>
    </row>
    <row r="24" spans="1:5" ht="15.75">
      <c r="A24" s="30"/>
      <c r="B24" s="36" t="s">
        <v>182</v>
      </c>
      <c r="C24" s="32"/>
      <c r="D24" s="33">
        <v>7409.95</v>
      </c>
      <c r="E24" s="34">
        <f>D24</f>
        <v>7409.95</v>
      </c>
    </row>
    <row r="25" spans="1:5" ht="15.75">
      <c r="A25" s="30"/>
      <c r="B25" s="36" t="s">
        <v>183</v>
      </c>
      <c r="C25" s="32"/>
      <c r="D25" s="33">
        <v>3144.65</v>
      </c>
      <c r="E25" s="34">
        <f>D25</f>
        <v>3144.65</v>
      </c>
    </row>
    <row r="26" spans="1:5" ht="15.75">
      <c r="A26" s="30"/>
      <c r="B26" s="36" t="s">
        <v>184</v>
      </c>
      <c r="C26" s="32"/>
      <c r="D26" s="33">
        <v>3018.4</v>
      </c>
      <c r="E26" s="34">
        <f>D26</f>
        <v>3018.4</v>
      </c>
    </row>
    <row r="27" spans="1:5" ht="61.5">
      <c r="A27" s="37"/>
      <c r="B27" s="38" t="s">
        <v>185</v>
      </c>
      <c r="C27" s="39"/>
      <c r="D27" s="40"/>
      <c r="E27" s="40"/>
    </row>
  </sheetData>
  <sheetProtection/>
  <mergeCells count="8">
    <mergeCell ref="C11:C12"/>
    <mergeCell ref="D11:E11"/>
    <mergeCell ref="D2:E2"/>
    <mergeCell ref="B5:E5"/>
    <mergeCell ref="B6:E6"/>
    <mergeCell ref="B7:E7"/>
    <mergeCell ref="B8:E8"/>
    <mergeCell ref="B9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7"/>
  <sheetViews>
    <sheetView zoomScale="80" zoomScaleNormal="80" zoomScalePageLayoutView="0" workbookViewId="0" topLeftCell="A4">
      <selection activeCell="B7" sqref="B7:F8"/>
    </sheetView>
  </sheetViews>
  <sheetFormatPr defaultColWidth="9.140625" defaultRowHeight="15"/>
  <cols>
    <col min="1" max="2" width="9.140625" style="15" customWidth="1"/>
    <col min="3" max="3" width="42.57421875" style="41" customWidth="1"/>
    <col min="4" max="4" width="17.57421875" style="15" customWidth="1"/>
    <col min="5" max="5" width="15.421875" style="15" customWidth="1"/>
    <col min="6" max="6" width="17.140625" style="15" customWidth="1"/>
    <col min="7" max="16384" width="9.140625" style="15" customWidth="1"/>
  </cols>
  <sheetData>
    <row r="1" spans="5:6" ht="53.25" customHeight="1">
      <c r="E1" s="239" t="s">
        <v>186</v>
      </c>
      <c r="F1" s="239"/>
    </row>
    <row r="3" spans="2:6" ht="54" customHeight="1">
      <c r="B3" s="231" t="s">
        <v>187</v>
      </c>
      <c r="C3" s="231"/>
      <c r="D3" s="231"/>
      <c r="E3" s="231"/>
      <c r="F3" s="231"/>
    </row>
    <row r="4" spans="3:6" s="42" customFormat="1" ht="15.75" customHeight="1">
      <c r="C4" s="240" t="s">
        <v>108</v>
      </c>
      <c r="D4" s="240"/>
      <c r="E4" s="240"/>
      <c r="F4" s="240"/>
    </row>
    <row r="5" spans="3:6" s="42" customFormat="1" ht="15.75" thickBot="1">
      <c r="C5" s="241" t="s">
        <v>157</v>
      </c>
      <c r="D5" s="241"/>
      <c r="E5" s="241"/>
      <c r="F5" s="241"/>
    </row>
    <row r="6" spans="2:6" ht="93" customHeight="1" thickBot="1">
      <c r="B6" s="242" t="s">
        <v>38</v>
      </c>
      <c r="C6" s="243"/>
      <c r="D6" s="43" t="s">
        <v>188</v>
      </c>
      <c r="E6" s="44" t="s">
        <v>43</v>
      </c>
      <c r="F6" s="43" t="s">
        <v>189</v>
      </c>
    </row>
    <row r="7" spans="2:6" ht="30" customHeight="1">
      <c r="B7" s="244">
        <v>1</v>
      </c>
      <c r="C7" s="45" t="s">
        <v>190</v>
      </c>
      <c r="D7" s="46">
        <v>33900.4</v>
      </c>
      <c r="E7" s="47">
        <v>192</v>
      </c>
      <c r="F7" s="48">
        <f>D7/E7</f>
        <v>176.56458333333333</v>
      </c>
    </row>
    <row r="8" spans="2:6" ht="15">
      <c r="B8" s="235"/>
      <c r="C8" s="49" t="s">
        <v>162</v>
      </c>
      <c r="D8" s="50">
        <f>D7</f>
        <v>33900.4</v>
      </c>
      <c r="E8" s="51">
        <f>E7</f>
        <v>192</v>
      </c>
      <c r="F8" s="52">
        <f>F7</f>
        <v>176.56458333333333</v>
      </c>
    </row>
    <row r="9" spans="2:6" ht="15">
      <c r="B9" s="236"/>
      <c r="C9" s="49" t="s">
        <v>163</v>
      </c>
      <c r="D9" s="53" t="s">
        <v>191</v>
      </c>
      <c r="E9" s="53" t="s">
        <v>191</v>
      </c>
      <c r="F9" s="52">
        <f>F8</f>
        <v>176.56458333333333</v>
      </c>
    </row>
    <row r="10" spans="2:6" ht="56.25" customHeight="1">
      <c r="B10" s="54">
        <v>2</v>
      </c>
      <c r="C10" s="55" t="s">
        <v>192</v>
      </c>
      <c r="D10" s="50">
        <v>0</v>
      </c>
      <c r="E10" s="51">
        <v>0</v>
      </c>
      <c r="F10" s="52">
        <v>0</v>
      </c>
    </row>
    <row r="11" spans="2:6" ht="46.5" customHeight="1" thickBot="1">
      <c r="B11" s="234">
        <v>3</v>
      </c>
      <c r="C11" s="55" t="s">
        <v>193</v>
      </c>
      <c r="D11" s="53"/>
      <c r="E11" s="56"/>
      <c r="F11" s="53"/>
    </row>
    <row r="12" spans="2:6" ht="15" customHeight="1">
      <c r="B12" s="235"/>
      <c r="C12" s="49" t="s">
        <v>194</v>
      </c>
      <c r="D12" s="50">
        <v>65220</v>
      </c>
      <c r="E12" s="51">
        <v>55</v>
      </c>
      <c r="F12" s="48">
        <f>D12/E12</f>
        <v>1185.8181818181818</v>
      </c>
    </row>
    <row r="13" spans="2:6" ht="15" customHeight="1">
      <c r="B13" s="235"/>
      <c r="C13" s="49" t="s">
        <v>195</v>
      </c>
      <c r="D13" s="50"/>
      <c r="E13" s="51"/>
      <c r="F13" s="50"/>
    </row>
    <row r="14" spans="2:6" ht="15" customHeight="1">
      <c r="B14" s="235"/>
      <c r="C14" s="49" t="s">
        <v>196</v>
      </c>
      <c r="D14" s="57"/>
      <c r="E14" s="58"/>
      <c r="F14" s="57"/>
    </row>
    <row r="15" spans="2:6" ht="75">
      <c r="B15" s="235"/>
      <c r="C15" s="49" t="s">
        <v>197</v>
      </c>
      <c r="D15" s="59"/>
      <c r="E15" s="60"/>
      <c r="F15" s="61"/>
    </row>
    <row r="16" spans="2:6" ht="45">
      <c r="B16" s="236"/>
      <c r="C16" s="49" t="s">
        <v>198</v>
      </c>
      <c r="D16" s="62"/>
      <c r="E16" s="63"/>
      <c r="F16" s="64"/>
    </row>
    <row r="17" spans="2:6" ht="30">
      <c r="B17" s="234">
        <v>4</v>
      </c>
      <c r="C17" s="55" t="s">
        <v>199</v>
      </c>
      <c r="D17" s="59">
        <v>62402.12</v>
      </c>
      <c r="E17" s="60">
        <f>E7</f>
        <v>192</v>
      </c>
      <c r="F17" s="65">
        <f>D17/E17</f>
        <v>325.0110416666667</v>
      </c>
    </row>
    <row r="18" spans="2:6" ht="15">
      <c r="B18" s="235"/>
      <c r="C18" s="49" t="s">
        <v>162</v>
      </c>
      <c r="D18" s="50">
        <f>D17</f>
        <v>62402.12</v>
      </c>
      <c r="E18" s="51">
        <f>E17</f>
        <v>192</v>
      </c>
      <c r="F18" s="52">
        <f>F17</f>
        <v>325.0110416666667</v>
      </c>
    </row>
    <row r="19" spans="2:6" ht="15">
      <c r="B19" s="236"/>
      <c r="C19" s="49" t="s">
        <v>163</v>
      </c>
      <c r="D19" s="53" t="s">
        <v>191</v>
      </c>
      <c r="E19" s="53" t="s">
        <v>191</v>
      </c>
      <c r="F19" s="52">
        <f>F18</f>
        <v>325.0110416666667</v>
      </c>
    </row>
    <row r="20" spans="2:6" ht="60">
      <c r="B20" s="234">
        <v>5</v>
      </c>
      <c r="C20" s="55" t="s">
        <v>200</v>
      </c>
      <c r="D20" s="62"/>
      <c r="E20" s="63"/>
      <c r="F20" s="64"/>
    </row>
    <row r="21" spans="2:6" ht="15">
      <c r="B21" s="235"/>
      <c r="C21" s="49" t="s">
        <v>162</v>
      </c>
      <c r="D21" s="62"/>
      <c r="E21" s="63"/>
      <c r="F21" s="64"/>
    </row>
    <row r="22" spans="2:6" ht="15">
      <c r="B22" s="236"/>
      <c r="C22" s="49" t="s">
        <v>163</v>
      </c>
      <c r="D22" s="62"/>
      <c r="E22" s="63"/>
      <c r="F22" s="64"/>
    </row>
    <row r="23" spans="2:6" ht="120">
      <c r="B23" s="234">
        <v>6</v>
      </c>
      <c r="C23" s="55" t="s">
        <v>201</v>
      </c>
      <c r="D23" s="59"/>
      <c r="E23" s="60"/>
      <c r="F23" s="65"/>
    </row>
    <row r="24" spans="2:6" ht="15">
      <c r="B24" s="235"/>
      <c r="C24" s="49" t="s">
        <v>162</v>
      </c>
      <c r="D24" s="50">
        <f>D23</f>
        <v>0</v>
      </c>
      <c r="E24" s="51">
        <f>E23</f>
        <v>0</v>
      </c>
      <c r="F24" s="52">
        <f>F23</f>
        <v>0</v>
      </c>
    </row>
    <row r="25" spans="2:6" ht="15.75" thickBot="1">
      <c r="B25" s="237"/>
      <c r="C25" s="66" t="s">
        <v>163</v>
      </c>
      <c r="D25" s="67" t="s">
        <v>191</v>
      </c>
      <c r="E25" s="67" t="s">
        <v>191</v>
      </c>
      <c r="F25" s="68">
        <f>F24</f>
        <v>0</v>
      </c>
    </row>
    <row r="27" spans="2:5" ht="73.5" customHeight="1">
      <c r="B27" s="238" t="s">
        <v>202</v>
      </c>
      <c r="C27" s="238"/>
      <c r="D27" s="238"/>
      <c r="E27" s="238"/>
    </row>
  </sheetData>
  <sheetProtection/>
  <mergeCells count="11">
    <mergeCell ref="B7:B9"/>
    <mergeCell ref="E1:F1"/>
    <mergeCell ref="B3:F3"/>
    <mergeCell ref="C4:F4"/>
    <mergeCell ref="C5:F5"/>
    <mergeCell ref="B6:C6"/>
    <mergeCell ref="B11:B16"/>
    <mergeCell ref="B17:B19"/>
    <mergeCell ref="B20:B22"/>
    <mergeCell ref="B23:B25"/>
    <mergeCell ref="B27:E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5"/>
  <sheetViews>
    <sheetView zoomScale="90" zoomScaleNormal="90" zoomScalePageLayoutView="0" workbookViewId="0" topLeftCell="A3">
      <selection activeCell="B7" sqref="B7:F8"/>
    </sheetView>
  </sheetViews>
  <sheetFormatPr defaultColWidth="9.140625" defaultRowHeight="15"/>
  <cols>
    <col min="1" max="2" width="9.140625" style="69" customWidth="1"/>
    <col min="3" max="3" width="55.28125" style="69" customWidth="1"/>
    <col min="4" max="5" width="14.00390625" style="69" customWidth="1"/>
    <col min="6" max="16384" width="9.140625" style="69" customWidth="1"/>
  </cols>
  <sheetData>
    <row r="1" spans="4:5" ht="15">
      <c r="D1" s="257" t="s">
        <v>203</v>
      </c>
      <c r="E1" s="257"/>
    </row>
    <row r="2" spans="4:5" ht="67.5" customHeight="1">
      <c r="D2" s="258" t="s">
        <v>204</v>
      </c>
      <c r="E2" s="258"/>
    </row>
    <row r="4" spans="2:5" ht="17.25">
      <c r="B4" s="259" t="s">
        <v>205</v>
      </c>
      <c r="C4" s="259"/>
      <c r="D4" s="259"/>
      <c r="E4" s="259"/>
    </row>
    <row r="5" spans="2:5" ht="23.25" customHeight="1">
      <c r="B5" s="260" t="s">
        <v>206</v>
      </c>
      <c r="C5" s="260"/>
      <c r="D5" s="260"/>
      <c r="E5" s="260"/>
    </row>
    <row r="6" spans="2:5" ht="25.5" customHeight="1">
      <c r="B6" s="260" t="s">
        <v>207</v>
      </c>
      <c r="C6" s="260"/>
      <c r="D6" s="260"/>
      <c r="E6" s="260"/>
    </row>
    <row r="7" spans="2:6" ht="17.25" customHeight="1">
      <c r="B7" s="261" t="s">
        <v>108</v>
      </c>
      <c r="C7" s="261"/>
      <c r="D7" s="261"/>
      <c r="E7" s="261"/>
      <c r="F7" s="70"/>
    </row>
    <row r="8" spans="2:6" ht="12.75" customHeight="1">
      <c r="B8" s="250" t="s">
        <v>157</v>
      </c>
      <c r="C8" s="250"/>
      <c r="D8" s="250"/>
      <c r="E8" s="250"/>
      <c r="F8" s="71"/>
    </row>
    <row r="9" ht="15.75" thickBot="1">
      <c r="E9" s="72" t="s">
        <v>208</v>
      </c>
    </row>
    <row r="10" spans="2:5" ht="69.75" customHeight="1">
      <c r="B10" s="251"/>
      <c r="C10" s="253" t="s">
        <v>56</v>
      </c>
      <c r="D10" s="255" t="s">
        <v>209</v>
      </c>
      <c r="E10" s="255" t="s">
        <v>210</v>
      </c>
    </row>
    <row r="11" spans="2:5" ht="15">
      <c r="B11" s="252"/>
      <c r="C11" s="254"/>
      <c r="D11" s="256"/>
      <c r="E11" s="256"/>
    </row>
    <row r="12" spans="2:5" ht="15.75" thickBot="1">
      <c r="B12" s="252"/>
      <c r="C12" s="254"/>
      <c r="D12" s="256"/>
      <c r="E12" s="256"/>
    </row>
    <row r="13" spans="2:5" ht="45">
      <c r="B13" s="73" t="s">
        <v>20</v>
      </c>
      <c r="C13" s="74" t="s">
        <v>211</v>
      </c>
      <c r="D13" s="75">
        <f>D14+D15+D16+D17+D18+D35</f>
        <v>96.29999999999998</v>
      </c>
      <c r="E13" s="76">
        <f>E14+E15+E16+E17+E18+E35</f>
        <v>96.29999999999998</v>
      </c>
    </row>
    <row r="14" spans="2:5" ht="15">
      <c r="B14" s="77"/>
      <c r="C14" s="78" t="s">
        <v>212</v>
      </c>
      <c r="D14" s="79">
        <v>8.29</v>
      </c>
      <c r="E14" s="80">
        <f>D14</f>
        <v>8.29</v>
      </c>
    </row>
    <row r="15" spans="2:5" ht="15">
      <c r="B15" s="77"/>
      <c r="C15" s="78" t="s">
        <v>213</v>
      </c>
      <c r="D15" s="79"/>
      <c r="E15" s="80"/>
    </row>
    <row r="16" spans="2:5" ht="15">
      <c r="B16" s="77"/>
      <c r="C16" s="78" t="s">
        <v>214</v>
      </c>
      <c r="D16" s="79">
        <v>61.41</v>
      </c>
      <c r="E16" s="80">
        <f>D16</f>
        <v>61.41</v>
      </c>
    </row>
    <row r="17" spans="2:5" ht="15">
      <c r="B17" s="77"/>
      <c r="C17" s="78" t="s">
        <v>215</v>
      </c>
      <c r="D17" s="79">
        <v>18.67</v>
      </c>
      <c r="E17" s="80">
        <f>D17</f>
        <v>18.67</v>
      </c>
    </row>
    <row r="18" spans="2:5" ht="15">
      <c r="B18" s="77"/>
      <c r="C18" s="78" t="s">
        <v>216</v>
      </c>
      <c r="D18" s="79"/>
      <c r="E18" s="80"/>
    </row>
    <row r="19" spans="2:5" ht="15">
      <c r="B19" s="77"/>
      <c r="C19" s="78" t="s">
        <v>217</v>
      </c>
      <c r="D19" s="79"/>
      <c r="E19" s="80"/>
    </row>
    <row r="20" spans="2:5" ht="15">
      <c r="B20" s="245"/>
      <c r="C20" s="249" t="s">
        <v>218</v>
      </c>
      <c r="D20" s="247"/>
      <c r="E20" s="248"/>
    </row>
    <row r="21" spans="2:5" ht="15">
      <c r="B21" s="245"/>
      <c r="C21" s="249"/>
      <c r="D21" s="247"/>
      <c r="E21" s="248"/>
    </row>
    <row r="22" spans="2:5" ht="15">
      <c r="B22" s="245"/>
      <c r="C22" s="249" t="s">
        <v>219</v>
      </c>
      <c r="D22" s="247"/>
      <c r="E22" s="248"/>
    </row>
    <row r="23" spans="2:5" ht="15">
      <c r="B23" s="245"/>
      <c r="C23" s="249"/>
      <c r="D23" s="247"/>
      <c r="E23" s="248"/>
    </row>
    <row r="24" spans="2:5" ht="15">
      <c r="B24" s="245"/>
      <c r="C24" s="249"/>
      <c r="D24" s="247"/>
      <c r="E24" s="248"/>
    </row>
    <row r="25" spans="2:5" ht="15">
      <c r="B25" s="245"/>
      <c r="C25" s="249" t="s">
        <v>220</v>
      </c>
      <c r="D25" s="247"/>
      <c r="E25" s="248"/>
    </row>
    <row r="26" spans="2:5" ht="15">
      <c r="B26" s="245"/>
      <c r="C26" s="249"/>
      <c r="D26" s="247"/>
      <c r="E26" s="248"/>
    </row>
    <row r="27" spans="2:5" ht="15">
      <c r="B27" s="77"/>
      <c r="C27" s="81" t="s">
        <v>221</v>
      </c>
      <c r="D27" s="79"/>
      <c r="E27" s="80"/>
    </row>
    <row r="28" spans="2:5" ht="15">
      <c r="B28" s="77"/>
      <c r="C28" s="82" t="s">
        <v>78</v>
      </c>
      <c r="D28" s="79"/>
      <c r="E28" s="80"/>
    </row>
    <row r="29" spans="2:5" ht="15">
      <c r="B29" s="245"/>
      <c r="C29" s="246" t="s">
        <v>80</v>
      </c>
      <c r="D29" s="247"/>
      <c r="E29" s="248"/>
    </row>
    <row r="30" spans="2:5" ht="15">
      <c r="B30" s="245"/>
      <c r="C30" s="246"/>
      <c r="D30" s="247"/>
      <c r="E30" s="248"/>
    </row>
    <row r="31" spans="2:5" ht="15">
      <c r="B31" s="245"/>
      <c r="C31" s="246" t="s">
        <v>222</v>
      </c>
      <c r="D31" s="247"/>
      <c r="E31" s="248"/>
    </row>
    <row r="32" spans="2:5" ht="15">
      <c r="B32" s="245"/>
      <c r="C32" s="246"/>
      <c r="D32" s="247"/>
      <c r="E32" s="248"/>
    </row>
    <row r="33" spans="2:5" ht="15">
      <c r="B33" s="77"/>
      <c r="C33" s="82" t="s">
        <v>84</v>
      </c>
      <c r="D33" s="79"/>
      <c r="E33" s="80"/>
    </row>
    <row r="34" spans="2:5" ht="30">
      <c r="B34" s="77"/>
      <c r="C34" s="82" t="s">
        <v>86</v>
      </c>
      <c r="D34" s="79"/>
      <c r="E34" s="80"/>
    </row>
    <row r="35" spans="2:5" ht="15">
      <c r="B35" s="77"/>
      <c r="C35" s="83" t="s">
        <v>223</v>
      </c>
      <c r="D35" s="79">
        <f>D39</f>
        <v>7.93</v>
      </c>
      <c r="E35" s="80">
        <f>D35</f>
        <v>7.93</v>
      </c>
    </row>
    <row r="36" spans="2:5" ht="15">
      <c r="B36" s="77"/>
      <c r="C36" s="83" t="s">
        <v>221</v>
      </c>
      <c r="D36" s="79"/>
      <c r="E36" s="80"/>
    </row>
    <row r="37" spans="2:5" ht="15">
      <c r="B37" s="77"/>
      <c r="C37" s="78" t="s">
        <v>224</v>
      </c>
      <c r="D37" s="79"/>
      <c r="E37" s="80"/>
    </row>
    <row r="38" spans="2:5" ht="15">
      <c r="B38" s="77"/>
      <c r="C38" s="78" t="s">
        <v>225</v>
      </c>
      <c r="D38" s="79"/>
      <c r="E38" s="80"/>
    </row>
    <row r="39" spans="2:5" ht="15">
      <c r="B39" s="77"/>
      <c r="C39" s="78" t="s">
        <v>226</v>
      </c>
      <c r="D39" s="79">
        <v>7.93</v>
      </c>
      <c r="E39" s="80">
        <f>D39</f>
        <v>7.93</v>
      </c>
    </row>
    <row r="40" spans="2:5" ht="30">
      <c r="B40" s="77"/>
      <c r="C40" s="78" t="s">
        <v>227</v>
      </c>
      <c r="D40" s="79"/>
      <c r="E40" s="80"/>
    </row>
    <row r="41" spans="2:5" ht="60">
      <c r="B41" s="84" t="s">
        <v>45</v>
      </c>
      <c r="C41" s="85" t="s">
        <v>228</v>
      </c>
      <c r="D41" s="79">
        <v>65.22</v>
      </c>
      <c r="E41" s="80">
        <f>D41</f>
        <v>65.22</v>
      </c>
    </row>
    <row r="42" spans="2:5" ht="15">
      <c r="B42" s="86" t="s">
        <v>229</v>
      </c>
      <c r="C42" s="85" t="s">
        <v>230</v>
      </c>
      <c r="D42" s="79"/>
      <c r="E42" s="80"/>
    </row>
    <row r="43" spans="2:5" ht="30" customHeight="1" thickBot="1">
      <c r="B43" s="87" t="s">
        <v>231</v>
      </c>
      <c r="C43" s="88" t="s">
        <v>232</v>
      </c>
      <c r="D43" s="89">
        <f>D13+D41+D42</f>
        <v>161.51999999999998</v>
      </c>
      <c r="E43" s="90">
        <f>E13+E41+E42</f>
        <v>161.51999999999998</v>
      </c>
    </row>
    <row r="44" ht="15.75">
      <c r="B44" s="91"/>
    </row>
    <row r="45" ht="15.75">
      <c r="B45" s="91"/>
    </row>
  </sheetData>
  <sheetProtection/>
  <mergeCells count="31">
    <mergeCell ref="B20:B21"/>
    <mergeCell ref="C20:C21"/>
    <mergeCell ref="D20:D21"/>
    <mergeCell ref="E20:E21"/>
    <mergeCell ref="D1:E1"/>
    <mergeCell ref="D2:E2"/>
    <mergeCell ref="B4:E4"/>
    <mergeCell ref="B5:E5"/>
    <mergeCell ref="B6:E6"/>
    <mergeCell ref="B7:E7"/>
    <mergeCell ref="B8:E8"/>
    <mergeCell ref="B10:B12"/>
    <mergeCell ref="C10:C12"/>
    <mergeCell ref="D10:D12"/>
    <mergeCell ref="E10:E12"/>
    <mergeCell ref="B22:B24"/>
    <mergeCell ref="C22:C24"/>
    <mergeCell ref="D22:D24"/>
    <mergeCell ref="E22:E24"/>
    <mergeCell ref="B25:B26"/>
    <mergeCell ref="C25:C26"/>
    <mergeCell ref="D25:D26"/>
    <mergeCell ref="E25:E26"/>
    <mergeCell ref="B29:B30"/>
    <mergeCell ref="C29:C30"/>
    <mergeCell ref="D29:D30"/>
    <mergeCell ref="E29:E30"/>
    <mergeCell ref="B31:B32"/>
    <mergeCell ref="C31:C32"/>
    <mergeCell ref="D31:D32"/>
    <mergeCell ref="E31:E3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ss</cp:lastModifiedBy>
  <dcterms:created xsi:type="dcterms:W3CDTF">2020-04-28T11:44:49Z</dcterms:created>
  <dcterms:modified xsi:type="dcterms:W3CDTF">2020-05-08T07:22:55Z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